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Y:\SEY-Datas\47_CD-Developpements\1200\1221 - Distributeur efficace\Outil calcul relamping\"/>
    </mc:Choice>
  </mc:AlternateContent>
  <workbookProtection lockStructure="1"/>
  <bookViews>
    <workbookView xWindow="0" yWindow="0" windowWidth="19200" windowHeight="7050"/>
  </bookViews>
  <sheets>
    <sheet name="Inventaire relamping" sheetId="3" r:id="rId1"/>
    <sheet name="Listes" sheetId="4" state="hidden" r:id="rId2"/>
  </sheets>
  <definedNames>
    <definedName name="Liste_Culot">Listes!$I$2:$I$10</definedName>
    <definedName name="Liste_Fluocompact">Listes!$D$27:$D$29</definedName>
    <definedName name="Liste_Forme">Listes!$G$2:$G$11</definedName>
    <definedName name="Liste_Halogene">Listes!$D$33:$D$40</definedName>
    <definedName name="Liste_Incandescence">Listes!$D$44:$D$46</definedName>
    <definedName name="Liste_LED">Listes!$D$10:$D$18</definedName>
    <definedName name="Liste_Lieu">Listes!$A$2:$A$16</definedName>
    <definedName name="Liste_TL">Listes!$D$22:$D$23</definedName>
    <definedName name="Liste_Type">Listes!$D$2:$D$6</definedName>
    <definedName name="Liste_Variateur">Listes!$L$2:$L$3</definedName>
    <definedName name="Tableau_lmW">Listes!$D$2:$E$6</definedName>
    <definedName name="Tableau_Température">Listes!$A$2:$B$16</definedName>
    <definedName name="Tableau_Tension">Listes!$I$2:$J$10</definedName>
    <definedName name="_xlnm.Print_Area" localSheetId="0">'Inventaire relamping'!$A$1:$O$72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6" i="3" l="1"/>
  <c r="J27" i="3"/>
  <c r="J28" i="3"/>
  <c r="J29" i="3"/>
  <c r="M18" i="3" l="1"/>
  <c r="M29" i="3"/>
  <c r="M28" i="3"/>
  <c r="M27" i="3"/>
  <c r="M26" i="3"/>
  <c r="M19" i="3"/>
  <c r="M25" i="3"/>
  <c r="M24" i="3"/>
  <c r="M23" i="3"/>
  <c r="M22" i="3"/>
  <c r="M21" i="3"/>
  <c r="M20" i="3"/>
  <c r="M5" i="3"/>
  <c r="M17" i="3"/>
  <c r="M16" i="3"/>
  <c r="M15" i="3"/>
  <c r="M14" i="3"/>
  <c r="M13" i="3"/>
  <c r="M12" i="3"/>
  <c r="M11" i="3"/>
  <c r="M10" i="3"/>
  <c r="M9" i="3"/>
  <c r="M8" i="3"/>
  <c r="M7" i="3"/>
  <c r="M6" i="3"/>
  <c r="F31" i="3"/>
  <c r="E31" i="3" l="1"/>
  <c r="O37" i="3" s="1"/>
  <c r="J5" i="3"/>
  <c r="I5" i="3"/>
  <c r="K5" i="3"/>
  <c r="H5" i="3" s="1"/>
  <c r="L5" i="3" s="1"/>
  <c r="J6" i="3"/>
  <c r="I6" i="3"/>
  <c r="K6" i="3"/>
  <c r="H6" i="3" s="1"/>
  <c r="L6" i="3" s="1"/>
  <c r="J7" i="3"/>
  <c r="I7" i="3"/>
  <c r="K7" i="3"/>
  <c r="H7" i="3" s="1"/>
  <c r="L7" i="3" s="1"/>
  <c r="J8" i="3"/>
  <c r="I8" i="3"/>
  <c r="K8" i="3"/>
  <c r="H8" i="3" s="1"/>
  <c r="L8" i="3" s="1"/>
  <c r="J9" i="3"/>
  <c r="I9" i="3"/>
  <c r="K9" i="3"/>
  <c r="H9" i="3" s="1"/>
  <c r="L9" i="3" s="1"/>
  <c r="J10" i="3"/>
  <c r="I10" i="3"/>
  <c r="K10" i="3"/>
  <c r="H10" i="3" s="1"/>
  <c r="L10" i="3" s="1"/>
  <c r="J11" i="3"/>
  <c r="I11" i="3"/>
  <c r="K11" i="3"/>
  <c r="H11" i="3" s="1"/>
  <c r="L11" i="3" s="1"/>
  <c r="J12" i="3"/>
  <c r="I12" i="3"/>
  <c r="K12" i="3"/>
  <c r="H12" i="3" s="1"/>
  <c r="L12" i="3" s="1"/>
  <c r="J13" i="3"/>
  <c r="I13" i="3"/>
  <c r="K13" i="3"/>
  <c r="H13" i="3" s="1"/>
  <c r="L13" i="3" s="1"/>
  <c r="J14" i="3"/>
  <c r="I14" i="3"/>
  <c r="K14" i="3"/>
  <c r="H14" i="3" s="1"/>
  <c r="L14" i="3" s="1"/>
  <c r="J15" i="3"/>
  <c r="I15" i="3"/>
  <c r="K15" i="3"/>
  <c r="H15" i="3" s="1"/>
  <c r="L15" i="3" s="1"/>
  <c r="J16" i="3"/>
  <c r="I16" i="3"/>
  <c r="K16" i="3"/>
  <c r="H16" i="3" s="1"/>
  <c r="L16" i="3" s="1"/>
  <c r="J17" i="3"/>
  <c r="I17" i="3"/>
  <c r="K17" i="3"/>
  <c r="H17" i="3" s="1"/>
  <c r="L17" i="3" s="1"/>
  <c r="J18" i="3"/>
  <c r="I18" i="3"/>
  <c r="K18" i="3"/>
  <c r="H18" i="3" s="1"/>
  <c r="L18" i="3" s="1"/>
  <c r="J19" i="3"/>
  <c r="I19" i="3"/>
  <c r="K19" i="3"/>
  <c r="H19" i="3" s="1"/>
  <c r="L19" i="3" s="1"/>
  <c r="J20" i="3"/>
  <c r="I20" i="3"/>
  <c r="K20" i="3"/>
  <c r="H20" i="3" s="1"/>
  <c r="L20" i="3" s="1"/>
  <c r="J21" i="3"/>
  <c r="I21" i="3"/>
  <c r="K21" i="3"/>
  <c r="H21" i="3" s="1"/>
  <c r="L21" i="3" s="1"/>
  <c r="J22" i="3"/>
  <c r="I22" i="3"/>
  <c r="K22" i="3"/>
  <c r="H22" i="3" s="1"/>
  <c r="L22" i="3" s="1"/>
  <c r="J23" i="3"/>
  <c r="I23" i="3"/>
  <c r="K23" i="3"/>
  <c r="H23" i="3" s="1"/>
  <c r="L23" i="3" s="1"/>
  <c r="J24" i="3"/>
  <c r="I24" i="3"/>
  <c r="K24" i="3"/>
  <c r="H24" i="3" s="1"/>
  <c r="L24" i="3" s="1"/>
  <c r="J25" i="3"/>
  <c r="I25" i="3"/>
  <c r="K25" i="3"/>
  <c r="H25" i="3" s="1"/>
  <c r="L25" i="3" s="1"/>
  <c r="I26" i="3"/>
  <c r="K26" i="3"/>
  <c r="H26" i="3" s="1"/>
  <c r="L26" i="3" s="1"/>
  <c r="N26" i="3"/>
  <c r="O26" i="3"/>
  <c r="I27" i="3"/>
  <c r="K27" i="3"/>
  <c r="H27" i="3" s="1"/>
  <c r="L27" i="3" s="1"/>
  <c r="N27" i="3"/>
  <c r="O27" i="3"/>
  <c r="I28" i="3"/>
  <c r="K28" i="3"/>
  <c r="H28" i="3" s="1"/>
  <c r="L28" i="3" s="1"/>
  <c r="N28" i="3"/>
  <c r="O28" i="3"/>
  <c r="I29" i="3"/>
  <c r="K29" i="3"/>
  <c r="H29" i="3" s="1"/>
  <c r="L29" i="3" s="1"/>
  <c r="N29" i="3"/>
  <c r="O29" i="3"/>
  <c r="M4" i="3"/>
  <c r="K4" i="3"/>
  <c r="H4" i="3" s="1"/>
  <c r="O8" i="3" l="1"/>
  <c r="L4" i="3"/>
  <c r="O4" i="3"/>
  <c r="O19" i="3"/>
  <c r="O16" i="3"/>
  <c r="N19" i="3"/>
  <c r="O20" i="3"/>
  <c r="O25" i="3"/>
  <c r="N25" i="3"/>
  <c r="N24" i="3"/>
  <c r="O24" i="3"/>
  <c r="O23" i="3"/>
  <c r="N23" i="3"/>
  <c r="O22" i="3"/>
  <c r="N22" i="3"/>
  <c r="O21" i="3"/>
  <c r="N21" i="3"/>
  <c r="N20" i="3"/>
  <c r="N18" i="3"/>
  <c r="O18" i="3"/>
  <c r="N17" i="3"/>
  <c r="O17" i="3"/>
  <c r="N16" i="3"/>
  <c r="O15" i="3"/>
  <c r="N15" i="3"/>
  <c r="O14" i="3"/>
  <c r="N14" i="3"/>
  <c r="O13" i="3"/>
  <c r="N13" i="3"/>
  <c r="O12" i="3"/>
  <c r="N12" i="3"/>
  <c r="O11" i="3"/>
  <c r="N11" i="3"/>
  <c r="O10" i="3"/>
  <c r="N10" i="3"/>
  <c r="N9" i="3"/>
  <c r="N8" i="3"/>
  <c r="O7" i="3"/>
  <c r="N7" i="3"/>
  <c r="O6" i="3"/>
  <c r="N6" i="3"/>
  <c r="O5" i="3"/>
  <c r="N5" i="3"/>
  <c r="N4" i="3"/>
  <c r="I4" i="3"/>
  <c r="J4" i="3"/>
  <c r="O31" i="3" l="1"/>
  <c r="O33" i="3" l="1"/>
  <c r="O34" i="3" s="1"/>
  <c r="O38" i="3" s="1"/>
  <c r="N31" i="3"/>
  <c r="O35" i="3" l="1"/>
  <c r="O36" i="3" s="1"/>
</calcChain>
</file>

<file path=xl/comments1.xml><?xml version="1.0" encoding="utf-8"?>
<comments xmlns="http://schemas.openxmlformats.org/spreadsheetml/2006/main">
  <authors>
    <author>Michael Hansen</author>
  </authors>
  <commentList>
    <comment ref="B4" authorId="0" shapeId="0">
      <text/>
    </comment>
    <comment ref="C4" authorId="0" shapeId="0">
      <text/>
    </comment>
    <comment ref="D4" authorId="0" shapeId="0">
      <text/>
    </comment>
    <comment ref="G4" authorId="0" shapeId="0">
      <text/>
    </comment>
    <comment ref="M4" authorId="0" shapeId="0">
      <text/>
    </comment>
    <comment ref="B5" authorId="0" shapeId="0">
      <text/>
    </comment>
    <comment ref="C5" authorId="0" shapeId="0">
      <text/>
    </comment>
    <comment ref="D5" authorId="0" shapeId="0">
      <text/>
    </comment>
    <comment ref="G5" authorId="0" shapeId="0">
      <text/>
    </comment>
    <comment ref="M5" authorId="0" shapeId="0">
      <text/>
    </comment>
    <comment ref="B6" authorId="0" shapeId="0">
      <text/>
    </comment>
    <comment ref="C6" authorId="0" shapeId="0">
      <text/>
    </comment>
    <comment ref="D6" authorId="0" shapeId="0">
      <text/>
    </comment>
    <comment ref="G6" authorId="0" shapeId="0">
      <text/>
    </comment>
    <comment ref="M6" authorId="0" shapeId="0">
      <text/>
    </comment>
    <comment ref="B7" authorId="0" shapeId="0">
      <text/>
    </comment>
    <comment ref="C7" authorId="0" shapeId="0">
      <text/>
    </comment>
    <comment ref="D7" authorId="0" shapeId="0">
      <text/>
    </comment>
    <comment ref="G7" authorId="0" shapeId="0">
      <text/>
    </comment>
    <comment ref="M7" authorId="0" shapeId="0">
      <text/>
    </comment>
    <comment ref="B8" authorId="0" shapeId="0">
      <text/>
    </comment>
    <comment ref="C8" authorId="0" shapeId="0">
      <text/>
    </comment>
    <comment ref="D8" authorId="0" shapeId="0">
      <text/>
    </comment>
    <comment ref="G8" authorId="0" shapeId="0">
      <text/>
    </comment>
    <comment ref="M8" authorId="0" shapeId="0">
      <text/>
    </comment>
    <comment ref="B9" authorId="0" shapeId="0">
      <text/>
    </comment>
    <comment ref="C9" authorId="0" shapeId="0">
      <text/>
    </comment>
    <comment ref="D9" authorId="0" shapeId="0">
      <text/>
    </comment>
    <comment ref="G9" authorId="0" shapeId="0">
      <text/>
    </comment>
    <comment ref="M9" authorId="0" shapeId="0">
      <text/>
    </comment>
    <comment ref="B10" authorId="0" shapeId="0">
      <text/>
    </comment>
    <comment ref="C10" authorId="0" shapeId="0">
      <text/>
    </comment>
    <comment ref="D10" authorId="0" shapeId="0">
      <text/>
    </comment>
    <comment ref="G10" authorId="0" shapeId="0">
      <text/>
    </comment>
    <comment ref="M10" authorId="0" shapeId="0">
      <text/>
    </comment>
    <comment ref="B11" authorId="0" shapeId="0">
      <text/>
    </comment>
    <comment ref="C11" authorId="0" shapeId="0">
      <text/>
    </comment>
    <comment ref="D11" authorId="0" shapeId="0">
      <text/>
    </comment>
    <comment ref="G11" authorId="0" shapeId="0">
      <text/>
    </comment>
    <comment ref="M11" authorId="0" shapeId="0">
      <text/>
    </comment>
    <comment ref="B12" authorId="0" shapeId="0">
      <text/>
    </comment>
    <comment ref="C12" authorId="0" shapeId="0">
      <text/>
    </comment>
    <comment ref="D12" authorId="0" shapeId="0">
      <text/>
    </comment>
    <comment ref="G12" authorId="0" shapeId="0">
      <text/>
    </comment>
    <comment ref="M12" authorId="0" shapeId="0">
      <text/>
    </comment>
    <comment ref="B13" authorId="0" shapeId="0">
      <text/>
    </comment>
    <comment ref="C13" authorId="0" shapeId="0">
      <text/>
    </comment>
    <comment ref="D13" authorId="0" shapeId="0">
      <text/>
    </comment>
    <comment ref="G13" authorId="0" shapeId="0">
      <text/>
    </comment>
    <comment ref="M13" authorId="0" shapeId="0">
      <text/>
    </comment>
    <comment ref="B14" authorId="0" shapeId="0">
      <text/>
    </comment>
    <comment ref="C14" authorId="0" shapeId="0">
      <text/>
    </comment>
    <comment ref="D14" authorId="0" shapeId="0">
      <text/>
    </comment>
    <comment ref="G14" authorId="0" shapeId="0">
      <text/>
    </comment>
    <comment ref="M14" authorId="0" shapeId="0">
      <text/>
    </comment>
    <comment ref="B15" authorId="0" shapeId="0">
      <text/>
    </comment>
    <comment ref="C15" authorId="0" shapeId="0">
      <text/>
    </comment>
    <comment ref="D15" authorId="0" shapeId="0">
      <text/>
    </comment>
    <comment ref="G15" authorId="0" shapeId="0">
      <text/>
    </comment>
    <comment ref="M15" authorId="0" shapeId="0">
      <text/>
    </comment>
    <comment ref="B16" authorId="0" shapeId="0">
      <text/>
    </comment>
    <comment ref="C16" authorId="0" shapeId="0">
      <text/>
    </comment>
    <comment ref="D16" authorId="0" shapeId="0">
      <text/>
    </comment>
    <comment ref="G16" authorId="0" shapeId="0">
      <text/>
    </comment>
    <comment ref="M16" authorId="0" shapeId="0">
      <text/>
    </comment>
    <comment ref="B17" authorId="0" shapeId="0">
      <text/>
    </comment>
    <comment ref="C17" authorId="0" shapeId="0">
      <text/>
    </comment>
    <comment ref="D17" authorId="0" shapeId="0">
      <text/>
    </comment>
    <comment ref="G17" authorId="0" shapeId="0">
      <text/>
    </comment>
    <comment ref="M17" authorId="0" shapeId="0">
      <text/>
    </comment>
    <comment ref="B18" authorId="0" shapeId="0">
      <text/>
    </comment>
    <comment ref="C18" authorId="0" shapeId="0">
      <text/>
    </comment>
    <comment ref="D18" authorId="0" shapeId="0">
      <text/>
    </comment>
    <comment ref="G18" authorId="0" shapeId="0">
      <text/>
    </comment>
    <comment ref="M18" authorId="0" shapeId="0">
      <text/>
    </comment>
    <comment ref="B19" authorId="0" shapeId="0">
      <text/>
    </comment>
    <comment ref="C19" authorId="0" shapeId="0">
      <text/>
    </comment>
    <comment ref="D19" authorId="0" shapeId="0">
      <text/>
    </comment>
    <comment ref="G19" authorId="0" shapeId="0">
      <text/>
    </comment>
    <comment ref="M19" authorId="0" shapeId="0">
      <text/>
    </comment>
    <comment ref="B20" authorId="0" shapeId="0">
      <text/>
    </comment>
    <comment ref="C20" authorId="0" shapeId="0">
      <text/>
    </comment>
    <comment ref="D20" authorId="0" shapeId="0">
      <text/>
    </comment>
    <comment ref="G20" authorId="0" shapeId="0">
      <text/>
    </comment>
    <comment ref="M20" authorId="0" shapeId="0">
      <text/>
    </comment>
    <comment ref="B21" authorId="0" shapeId="0">
      <text/>
    </comment>
    <comment ref="C21" authorId="0" shapeId="0">
      <text/>
    </comment>
    <comment ref="D21" authorId="0" shapeId="0">
      <text/>
    </comment>
    <comment ref="G21" authorId="0" shapeId="0">
      <text/>
    </comment>
    <comment ref="M21" authorId="0" shapeId="0">
      <text/>
    </comment>
    <comment ref="B22" authorId="0" shapeId="0">
      <text/>
    </comment>
    <comment ref="C22" authorId="0" shapeId="0">
      <text/>
    </comment>
    <comment ref="D22" authorId="0" shapeId="0">
      <text/>
    </comment>
    <comment ref="G22" authorId="0" shapeId="0">
      <text/>
    </comment>
    <comment ref="M22" authorId="0" shapeId="0">
      <text/>
    </comment>
    <comment ref="B23" authorId="0" shapeId="0">
      <text/>
    </comment>
    <comment ref="C23" authorId="0" shapeId="0">
      <text/>
    </comment>
    <comment ref="D23" authorId="0" shapeId="0">
      <text/>
    </comment>
    <comment ref="G23" authorId="0" shapeId="0">
      <text/>
    </comment>
    <comment ref="M23" authorId="0" shapeId="0">
      <text/>
    </comment>
    <comment ref="B24" authorId="0" shapeId="0">
      <text/>
    </comment>
    <comment ref="C24" authorId="0" shapeId="0">
      <text/>
    </comment>
    <comment ref="D24" authorId="0" shapeId="0">
      <text/>
    </comment>
    <comment ref="G24" authorId="0" shapeId="0">
      <text/>
    </comment>
    <comment ref="M24" authorId="0" shapeId="0">
      <text/>
    </comment>
    <comment ref="B25" authorId="0" shapeId="0">
      <text/>
    </comment>
    <comment ref="C25" authorId="0" shapeId="0">
      <text/>
    </comment>
    <comment ref="D25" authorId="0" shapeId="0">
      <text/>
    </comment>
    <comment ref="G25" authorId="0" shapeId="0">
      <text/>
    </comment>
    <comment ref="M25" authorId="0" shapeId="0">
      <text/>
    </comment>
    <comment ref="B26" authorId="0" shapeId="0">
      <text/>
    </comment>
    <comment ref="C26" authorId="0" shapeId="0">
      <text/>
    </comment>
    <comment ref="D26" authorId="0" shapeId="0">
      <text/>
    </comment>
    <comment ref="G26" authorId="0" shapeId="0">
      <text/>
    </comment>
    <comment ref="M26" authorId="0" shapeId="0">
      <text/>
    </comment>
    <comment ref="B27" authorId="0" shapeId="0">
      <text/>
    </comment>
    <comment ref="C27" authorId="0" shapeId="0">
      <text/>
    </comment>
    <comment ref="D27" authorId="0" shapeId="0">
      <text/>
    </comment>
    <comment ref="G27" authorId="0" shapeId="0">
      <text/>
    </comment>
    <comment ref="M27" authorId="0" shapeId="0">
      <text/>
    </comment>
    <comment ref="B28" authorId="0" shapeId="0">
      <text/>
    </comment>
    <comment ref="C28" authorId="0" shapeId="0">
      <text/>
    </comment>
    <comment ref="D28" authorId="0" shapeId="0">
      <text/>
    </comment>
    <comment ref="G28" authorId="0" shapeId="0">
      <text/>
    </comment>
    <comment ref="M28" authorId="0" shapeId="0">
      <text/>
    </comment>
    <comment ref="B29" authorId="0" shapeId="0">
      <text/>
    </comment>
    <comment ref="C29" authorId="0" shapeId="0">
      <text/>
    </comment>
    <comment ref="D29" authorId="0" shapeId="0">
      <text/>
    </comment>
    <comment ref="G29" authorId="0" shapeId="0">
      <text/>
    </comment>
    <comment ref="M29" authorId="0" shapeId="0">
      <text/>
    </comment>
  </commentList>
</comments>
</file>

<file path=xl/sharedStrings.xml><?xml version="1.0" encoding="utf-8"?>
<sst xmlns="http://schemas.openxmlformats.org/spreadsheetml/2006/main" count="133" uniqueCount="86">
  <si>
    <t>Culot</t>
  </si>
  <si>
    <t>Température</t>
  </si>
  <si>
    <t>E27</t>
  </si>
  <si>
    <t>Halogène</t>
  </si>
  <si>
    <t>Oui</t>
  </si>
  <si>
    <t>Forme</t>
  </si>
  <si>
    <t>Standard</t>
  </si>
  <si>
    <t>E14</t>
  </si>
  <si>
    <t>Parabolique</t>
  </si>
  <si>
    <t>GU10</t>
  </si>
  <si>
    <t>WC</t>
  </si>
  <si>
    <t>Buanderie</t>
  </si>
  <si>
    <t>Incandescence</t>
  </si>
  <si>
    <t>Spot</t>
  </si>
  <si>
    <t>Ampoules existantes</t>
  </si>
  <si>
    <t>Lieu</t>
  </si>
  <si>
    <t>Type</t>
  </si>
  <si>
    <t>Nombre</t>
  </si>
  <si>
    <t>Variateur</t>
  </si>
  <si>
    <t>Cuisine</t>
  </si>
  <si>
    <t>Salon</t>
  </si>
  <si>
    <t>Chambre 1</t>
  </si>
  <si>
    <t>Chambre 2</t>
  </si>
  <si>
    <t>Chambre 3</t>
  </si>
  <si>
    <t>Salle de bain</t>
  </si>
  <si>
    <t>Cave</t>
  </si>
  <si>
    <t>Hall</t>
  </si>
  <si>
    <t>Garage</t>
  </si>
  <si>
    <t>Extérieur</t>
  </si>
  <si>
    <t>Atelier peinture</t>
  </si>
  <si>
    <t>Bureau</t>
  </si>
  <si>
    <t>Fluocompact</t>
  </si>
  <si>
    <t>LED</t>
  </si>
  <si>
    <t>lm/W</t>
  </si>
  <si>
    <t>Flamme</t>
  </si>
  <si>
    <t>Globe</t>
  </si>
  <si>
    <t>Mini</t>
  </si>
  <si>
    <t>Crayon</t>
  </si>
  <si>
    <t>Broche</t>
  </si>
  <si>
    <t>Tube</t>
  </si>
  <si>
    <t>GU4</t>
  </si>
  <si>
    <t>GU5.3</t>
  </si>
  <si>
    <t>G4</t>
  </si>
  <si>
    <t>G9</t>
  </si>
  <si>
    <t>G13</t>
  </si>
  <si>
    <t>Non</t>
  </si>
  <si>
    <t>Tension</t>
  </si>
  <si>
    <t>autre</t>
  </si>
  <si>
    <t>Nouvelles ampoules LED</t>
  </si>
  <si>
    <t>Tube lumineux</t>
  </si>
  <si>
    <t>Liste_Type</t>
  </si>
  <si>
    <t>-</t>
  </si>
  <si>
    <t>2500 - 4000 K</t>
  </si>
  <si>
    <t>2000 - 3000 K</t>
  </si>
  <si>
    <t>2500 - 3500 K</t>
  </si>
  <si>
    <t>3000 - 4000 K</t>
  </si>
  <si>
    <t>2500 - 3000 K</t>
  </si>
  <si>
    <t>2000 - 5500 K</t>
  </si>
  <si>
    <t>Puissance</t>
  </si>
  <si>
    <t>Puissance équivalent incandescent</t>
  </si>
  <si>
    <t>Economie</t>
  </si>
  <si>
    <t>Variateur
(dimmable)</t>
  </si>
  <si>
    <t>Puissance avant</t>
  </si>
  <si>
    <t>Economie
totale</t>
  </si>
  <si>
    <t>Prix moyen d'une ampoule LED</t>
  </si>
  <si>
    <t>Prix moyen de l'électricité</t>
  </si>
  <si>
    <t>Fonctionnement annuel moyen</t>
  </si>
  <si>
    <t>Durée de vie moyenne LED</t>
  </si>
  <si>
    <t>Economie d'électricité par année</t>
  </si>
  <si>
    <t>Economie d'électricité sur durée de vie</t>
  </si>
  <si>
    <t>Investissement relamping</t>
  </si>
  <si>
    <t>Temps de retour sur investissement (ROI)</t>
  </si>
  <si>
    <t>Economie par année</t>
  </si>
  <si>
    <t>Flux
lumineux *</t>
  </si>
  <si>
    <t>* Indication de flux lumineux pour intensité similaire à l'existant (+/- 100 lm) ; adapter selon préférences</t>
  </si>
  <si>
    <t>Economies</t>
  </si>
  <si>
    <t>Totaux</t>
  </si>
  <si>
    <t>Economie sur durée de vie</t>
  </si>
  <si>
    <t>** Pour une même pièce, il est conseillé d'utiliser la même teinte pour toutes les ampoules.</t>
  </si>
  <si>
    <t>Teinte
(température) **</t>
  </si>
  <si>
    <t>4000 - 5500 K ***</t>
  </si>
  <si>
    <t>Tous les résultats sont approximatifs et ne donnent pas d'indication sur le flux lumineux en fonction des besoins p. ex.</t>
  </si>
  <si>
    <t>Action Equiwatt
Distributeur Efficace ****</t>
  </si>
  <si>
    <t>**** Prochaines actions Equiwatt Distributeur Efficace avec LED à 50% : 24 au 29 février 2020 ; 26 au 31 octobre 2020.</t>
  </si>
  <si>
    <t>Rendement lumineux existant</t>
  </si>
  <si>
    <t>*** Là où un rendu des couleurs est important, choisissez une ampoule avec un IRC (indice de rendu des couleurs) ou Ra proche de 100.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</si>
</sst>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0\ \W"/>
    <numFmt numFmtId="165" formatCode="0\ \V"/>
    <numFmt numFmtId="166" formatCode="0\ &quot;lm&quot;"/>
    <numFmt numFmtId="167" formatCode="0\ &quot;%&quot;"/>
    <numFmt numFmtId="168" formatCode="#,##0\ &quot;CHF&quot;"/>
    <numFmt numFmtId="169" formatCode="0\ &quot;ct/kWh&quot;"/>
    <numFmt numFmtId="170" formatCode="0\ &quot;h/an&quot;"/>
    <numFmt numFmtId="171" formatCode="0\ &quot;ans&quot;"/>
    <numFmt numFmtId="172" formatCode="0.0\ &quot;ans&quot;"/>
    <numFmt numFmtId="173" formatCode="0\ &quot;kWh&quot;"/>
  </numFmts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CC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0" borderId="0" xfId="0" applyFont="1"/>
    <xf numFmtId="0" fontId="0" fillId="0" borderId="0" xfId="0" quotePrefix="1" applyAlignment="1">
      <alignment horizontal="right"/>
    </xf>
    <xf numFmtId="0" fontId="0" fillId="0" borderId="0" xfId="0" quotePrefix="1"/>
    <xf numFmtId="0" fontId="0" fillId="0" borderId="0" xfId="0" applyAlignment="1">
      <alignment wrapText="1"/>
    </xf>
    <xf numFmtId="166" fontId="0" fillId="0" borderId="0" xfId="0" applyNumberFormat="1" applyBorder="1"/>
    <xf numFmtId="164" fontId="0" fillId="3" borderId="0" xfId="0" applyNumberFormat="1" applyFill="1" applyBorder="1"/>
    <xf numFmtId="0" fontId="0" fillId="0" borderId="0" xfId="0" applyBorder="1"/>
    <xf numFmtId="167" fontId="0" fillId="0" borderId="0" xfId="0" applyNumberFormat="1" applyBorder="1"/>
    <xf numFmtId="164" fontId="0" fillId="0" borderId="5" xfId="0" applyNumberFormat="1" applyBorder="1"/>
    <xf numFmtId="0" fontId="0" fillId="0" borderId="7" xfId="0" applyBorder="1"/>
    <xf numFmtId="0" fontId="0" fillId="0" borderId="5" xfId="0" applyBorder="1"/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166" fontId="0" fillId="5" borderId="0" xfId="0" applyNumberFormat="1" applyFill="1" applyBorder="1"/>
    <xf numFmtId="0" fontId="0" fillId="5" borderId="5" xfId="0" applyFill="1" applyBorder="1"/>
    <xf numFmtId="167" fontId="0" fillId="5" borderId="0" xfId="0" applyNumberFormat="1" applyFill="1" applyBorder="1"/>
    <xf numFmtId="164" fontId="0" fillId="5" borderId="5" xfId="0" applyNumberFormat="1" applyFill="1" applyBorder="1"/>
    <xf numFmtId="166" fontId="0" fillId="5" borderId="7" xfId="0" applyNumberFormat="1" applyFill="1" applyBorder="1"/>
    <xf numFmtId="0" fontId="0" fillId="5" borderId="8" xfId="0" applyFill="1" applyBorder="1"/>
    <xf numFmtId="167" fontId="0" fillId="5" borderId="7" xfId="0" applyNumberFormat="1" applyFill="1" applyBorder="1"/>
    <xf numFmtId="164" fontId="0" fillId="5" borderId="8" xfId="0" applyNumberFormat="1" applyFill="1" applyBorder="1"/>
    <xf numFmtId="0" fontId="0" fillId="0" borderId="1" xfId="0" applyBorder="1"/>
    <xf numFmtId="0" fontId="0" fillId="0" borderId="2" xfId="0" applyBorder="1"/>
    <xf numFmtId="0" fontId="1" fillId="0" borderId="2" xfId="0" applyFont="1" applyBorder="1" applyAlignment="1">
      <alignment horizontal="right"/>
    </xf>
    <xf numFmtId="0" fontId="1" fillId="0" borderId="2" xfId="0" applyFont="1" applyBorder="1" applyAlignment="1">
      <alignment horizontal="left"/>
    </xf>
    <xf numFmtId="0" fontId="1" fillId="0" borderId="6" xfId="0" applyFont="1" applyBorder="1"/>
    <xf numFmtId="0" fontId="0" fillId="0" borderId="4" xfId="0" applyBorder="1"/>
    <xf numFmtId="0" fontId="0" fillId="0" borderId="6" xfId="0" applyBorder="1"/>
    <xf numFmtId="0" fontId="0" fillId="2" borderId="4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2" borderId="0" xfId="0" applyFill="1" applyBorder="1" applyAlignment="1" applyProtection="1">
      <alignment horizontal="center"/>
      <protection locked="0"/>
    </xf>
    <xf numFmtId="1" fontId="0" fillId="2" borderId="0" xfId="0" applyNumberFormat="1" applyFill="1" applyBorder="1" applyProtection="1">
      <protection locked="0"/>
    </xf>
    <xf numFmtId="164" fontId="0" fillId="2" borderId="0" xfId="0" applyNumberFormat="1" applyFill="1" applyBorder="1" applyProtection="1"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0" fillId="4" borderId="4" xfId="0" applyFill="1" applyBorder="1" applyProtection="1">
      <protection locked="0"/>
    </xf>
    <xf numFmtId="0" fontId="0" fillId="4" borderId="0" xfId="0" applyFill="1" applyBorder="1" applyProtection="1">
      <protection locked="0"/>
    </xf>
    <xf numFmtId="0" fontId="0" fillId="4" borderId="0" xfId="0" applyFill="1" applyBorder="1" applyAlignment="1" applyProtection="1">
      <alignment horizontal="center"/>
      <protection locked="0"/>
    </xf>
    <xf numFmtId="1" fontId="0" fillId="4" borderId="0" xfId="0" applyNumberFormat="1" applyFill="1" applyBorder="1" applyProtection="1">
      <protection locked="0"/>
    </xf>
    <xf numFmtId="164" fontId="0" fillId="4" borderId="0" xfId="0" applyNumberFormat="1" applyFill="1" applyBorder="1" applyProtection="1">
      <protection locked="0"/>
    </xf>
    <xf numFmtId="0" fontId="0" fillId="4" borderId="5" xfId="0" applyFill="1" applyBorder="1" applyAlignment="1" applyProtection="1">
      <alignment horizontal="center"/>
      <protection locked="0"/>
    </xf>
    <xf numFmtId="0" fontId="0" fillId="4" borderId="6" xfId="0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0" fillId="4" borderId="7" xfId="0" applyFill="1" applyBorder="1" applyAlignment="1" applyProtection="1">
      <alignment horizontal="center"/>
      <protection locked="0"/>
    </xf>
    <xf numFmtId="1" fontId="0" fillId="4" borderId="7" xfId="0" applyNumberFormat="1" applyFill="1" applyBorder="1" applyProtection="1">
      <protection locked="0"/>
    </xf>
    <xf numFmtId="164" fontId="0" fillId="4" borderId="7" xfId="0" applyNumberFormat="1" applyFill="1" applyBorder="1" applyProtection="1">
      <protection locked="0"/>
    </xf>
    <xf numFmtId="0" fontId="0" fillId="4" borderId="8" xfId="0" applyFill="1" applyBorder="1" applyAlignment="1" applyProtection="1">
      <alignment horizontal="center"/>
      <protection locked="0"/>
    </xf>
    <xf numFmtId="173" fontId="1" fillId="6" borderId="3" xfId="0" applyNumberFormat="1" applyFont="1" applyFill="1" applyBorder="1"/>
    <xf numFmtId="168" fontId="1" fillId="6" borderId="5" xfId="0" applyNumberFormat="1" applyFont="1" applyFill="1" applyBorder="1"/>
    <xf numFmtId="173" fontId="1" fillId="6" borderId="5" xfId="0" applyNumberFormat="1" applyFont="1" applyFill="1" applyBorder="1"/>
    <xf numFmtId="172" fontId="1" fillId="6" borderId="8" xfId="0" applyNumberFormat="1" applyFont="1" applyFill="1" applyBorder="1"/>
    <xf numFmtId="168" fontId="1" fillId="2" borderId="2" xfId="0" applyNumberFormat="1" applyFont="1" applyFill="1" applyBorder="1" applyProtection="1">
      <protection locked="0"/>
    </xf>
    <xf numFmtId="169" fontId="1" fillId="2" borderId="0" xfId="0" applyNumberFormat="1" applyFont="1" applyFill="1" applyBorder="1" applyProtection="1">
      <protection locked="0"/>
    </xf>
    <xf numFmtId="170" fontId="1" fillId="2" borderId="0" xfId="0" applyNumberFormat="1" applyFont="1" applyFill="1" applyBorder="1" applyProtection="1">
      <protection locked="0"/>
    </xf>
    <xf numFmtId="171" fontId="1" fillId="2" borderId="0" xfId="0" applyNumberFormat="1" applyFont="1" applyFill="1" applyBorder="1" applyProtection="1">
      <protection locked="0"/>
    </xf>
    <xf numFmtId="1" fontId="0" fillId="2" borderId="0" xfId="0" applyNumberFormat="1" applyFill="1" applyBorder="1" applyAlignment="1" applyProtection="1">
      <alignment horizontal="center"/>
      <protection locked="0"/>
    </xf>
    <xf numFmtId="164" fontId="0" fillId="2" borderId="0" xfId="0" applyNumberFormat="1" applyFill="1" applyBorder="1" applyAlignment="1" applyProtection="1">
      <alignment horizontal="center"/>
      <protection locked="0"/>
    </xf>
    <xf numFmtId="1" fontId="0" fillId="4" borderId="0" xfId="0" applyNumberFormat="1" applyFill="1" applyBorder="1" applyAlignment="1" applyProtection="1">
      <alignment horizontal="center"/>
      <protection locked="0"/>
    </xf>
    <xf numFmtId="164" fontId="0" fillId="4" borderId="0" xfId="0" applyNumberFormat="1" applyFill="1" applyBorder="1" applyAlignment="1" applyProtection="1">
      <alignment horizontal="center"/>
      <protection locked="0"/>
    </xf>
    <xf numFmtId="0" fontId="0" fillId="0" borderId="5" xfId="0" applyBorder="1" applyAlignment="1">
      <alignment horizontal="center"/>
    </xf>
    <xf numFmtId="0" fontId="0" fillId="5" borderId="5" xfId="0" applyFill="1" applyBorder="1" applyAlignment="1">
      <alignment horizontal="center"/>
    </xf>
    <xf numFmtId="1" fontId="0" fillId="6" borderId="7" xfId="0" applyNumberFormat="1" applyFill="1" applyBorder="1"/>
    <xf numFmtId="164" fontId="0" fillId="6" borderId="7" xfId="0" applyNumberFormat="1" applyFill="1" applyBorder="1"/>
    <xf numFmtId="167" fontId="0" fillId="6" borderId="7" xfId="0" applyNumberFormat="1" applyFill="1" applyBorder="1"/>
    <xf numFmtId="164" fontId="0" fillId="6" borderId="8" xfId="0" applyNumberFormat="1" applyFill="1" applyBorder="1"/>
    <xf numFmtId="0" fontId="0" fillId="0" borderId="0" xfId="0" applyAlignment="1"/>
    <xf numFmtId="0" fontId="0" fillId="0" borderId="7" xfId="0" applyBorder="1" applyAlignment="1"/>
    <xf numFmtId="0" fontId="0" fillId="0" borderId="0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6" xfId="0" quotePrefix="1" applyBorder="1" applyAlignment="1">
      <alignment horizontal="center" vertical="center" wrapText="1"/>
    </xf>
    <xf numFmtId="0" fontId="2" fillId="0" borderId="0" xfId="0" applyFont="1" applyBorder="1" applyProtection="1">
      <protection locked="0"/>
    </xf>
    <xf numFmtId="165" fontId="0" fillId="3" borderId="0" xfId="0" applyNumberFormat="1" applyFill="1" applyBorder="1" applyAlignment="1">
      <alignment horizontal="right"/>
    </xf>
    <xf numFmtId="0" fontId="0" fillId="3" borderId="0" xfId="0" applyFill="1" applyBorder="1" applyProtection="1">
      <protection locked="0"/>
    </xf>
    <xf numFmtId="1" fontId="0" fillId="3" borderId="0" xfId="0" applyNumberFormat="1" applyFill="1" applyBorder="1"/>
    <xf numFmtId="165" fontId="0" fillId="3" borderId="7" xfId="0" applyNumberFormat="1" applyFill="1" applyBorder="1" applyAlignment="1">
      <alignment horizontal="right"/>
    </xf>
    <xf numFmtId="1" fontId="0" fillId="3" borderId="7" xfId="0" applyNumberFormat="1" applyFill="1" applyBorder="1"/>
    <xf numFmtId="164" fontId="0" fillId="3" borderId="7" xfId="0" applyNumberFormat="1" applyFill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/>
    <xf numFmtId="0" fontId="0" fillId="0" borderId="3" xfId="0" applyBorder="1" applyAlignment="1">
      <alignment horizontal="center"/>
    </xf>
    <xf numFmtId="0" fontId="0" fillId="2" borderId="0" xfId="0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1" fillId="0" borderId="1" xfId="0" applyFont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FFCC"/>
      <color rgb="FFFFFFCC"/>
      <color rgb="FFFFCC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K$34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28863</xdr:colOff>
      <xdr:row>45</xdr:row>
      <xdr:rowOff>40698</xdr:rowOff>
    </xdr:from>
    <xdr:to>
      <xdr:col>7</xdr:col>
      <xdr:colOff>129590</xdr:colOff>
      <xdr:row>62</xdr:row>
      <xdr:rowOff>158639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3" y="9632373"/>
          <a:ext cx="5491877" cy="3518366"/>
        </a:xfrm>
        <a:prstGeom prst="rect">
          <a:avLst/>
        </a:prstGeom>
        <a:pattFill prst="pct5">
          <a:fgClr>
            <a:schemeClr val="accent1"/>
          </a:fgClr>
          <a:bgClr>
            <a:schemeClr val="bg1"/>
          </a:bgClr>
        </a:pattFill>
      </xdr:spPr>
    </xdr:pic>
    <xdr:clientData/>
  </xdr:twoCellAnchor>
  <xdr:twoCellAnchor editAs="oneCell">
    <xdr:from>
      <xdr:col>0</xdr:col>
      <xdr:colOff>0</xdr:colOff>
      <xdr:row>63</xdr:row>
      <xdr:rowOff>190500</xdr:rowOff>
    </xdr:from>
    <xdr:to>
      <xdr:col>8</xdr:col>
      <xdr:colOff>0</xdr:colOff>
      <xdr:row>71</xdr:row>
      <xdr:rowOff>153345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82625"/>
          <a:ext cx="6177396" cy="1563045"/>
        </a:xfrm>
        <a:prstGeom prst="rect">
          <a:avLst/>
        </a:prstGeom>
        <a:pattFill prst="pct5">
          <a:fgClr>
            <a:schemeClr val="accent1"/>
          </a:fgClr>
          <a:bgClr>
            <a:schemeClr val="bg1"/>
          </a:bgClr>
        </a:pattFill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36</xdr:row>
          <xdr:rowOff>9525</xdr:rowOff>
        </xdr:from>
        <xdr:to>
          <xdr:col>4</xdr:col>
          <xdr:colOff>9525</xdr:colOff>
          <xdr:row>37</xdr:row>
          <xdr:rowOff>190500</xdr:rowOff>
        </xdr:to>
        <xdr:sp macro="" textlink="">
          <xdr:nvSpPr>
            <xdr:cNvPr id="2255" name="Check Box 207" descr="Action Equiwatt Distributeurs Efficces ****  " hidden="1">
              <a:extLst>
                <a:ext uri="{63B3BB69-23CF-44E3-9099-C40C66FF867C}">
                  <a14:compatExt spid="_x0000_s2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CC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138546</xdr:colOff>
      <xdr:row>0</xdr:row>
      <xdr:rowOff>25979</xdr:rowOff>
    </xdr:from>
    <xdr:to>
      <xdr:col>2</xdr:col>
      <xdr:colOff>0</xdr:colOff>
      <xdr:row>0</xdr:row>
      <xdr:rowOff>539021</xdr:rowOff>
    </xdr:to>
    <xdr:pic>
      <xdr:nvPicPr>
        <xdr:cNvPr id="5" name="Image 4" descr="équiwatt: consommer moins, un vrai plus.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6" y="25979"/>
          <a:ext cx="1890279" cy="51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</xdr:colOff>
      <xdr:row>0</xdr:row>
      <xdr:rowOff>18848</xdr:rowOff>
    </xdr:from>
    <xdr:to>
      <xdr:col>14</xdr:col>
      <xdr:colOff>787978</xdr:colOff>
      <xdr:row>1</xdr:row>
      <xdr:rowOff>5354</xdr:rowOff>
    </xdr:to>
    <xdr:pic>
      <xdr:nvPicPr>
        <xdr:cNvPr id="6" name="Image 5" descr="Yverdon-les-Bains Énergie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99" t="27764" r="12725" b="8702"/>
        <a:stretch/>
      </xdr:blipFill>
      <xdr:spPr bwMode="auto">
        <a:xfrm>
          <a:off x="8641774" y="18848"/>
          <a:ext cx="1463386" cy="549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69273</xdr:colOff>
      <xdr:row>36</xdr:row>
      <xdr:rowOff>164522</xdr:rowOff>
    </xdr:from>
    <xdr:ext cx="184731" cy="264560"/>
    <xdr:sp macro="" textlink="">
      <xdr:nvSpPr>
        <xdr:cNvPr id="7" name="ZoneTexte 6"/>
        <xdr:cNvSpPr txBox="1"/>
      </xdr:nvSpPr>
      <xdr:spPr>
        <a:xfrm>
          <a:off x="5004955" y="793172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CH" sz="1100"/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4"/>
  <sheetViews>
    <sheetView showGridLines="0" tabSelected="1" zoomScaleNormal="100" workbookViewId="0">
      <selection activeCell="Q15" sqref="Q15"/>
    </sheetView>
  </sheetViews>
  <sheetFormatPr baseColWidth="10" defaultColWidth="14.25" defaultRowHeight="15.75" x14ac:dyDescent="0.25"/>
  <cols>
    <col min="1" max="1" width="13.75" customWidth="1"/>
    <col min="2" max="2" width="12.875" bestFit="1" customWidth="1"/>
    <col min="3" max="3" width="11.75" bestFit="1" customWidth="1"/>
    <col min="4" max="4" width="10.25" bestFit="1" customWidth="1"/>
    <col min="5" max="5" width="7.25" bestFit="1" customWidth="1"/>
    <col min="6" max="6" width="9" bestFit="1" customWidth="1"/>
    <col min="7" max="7" width="5.875" bestFit="1" customWidth="1"/>
    <col min="8" max="8" width="10.125" customWidth="1"/>
    <col min="9" max="9" width="7.25" hidden="1" customWidth="1"/>
    <col min="10" max="10" width="17.875" hidden="1" customWidth="1"/>
    <col min="11" max="11" width="9.25" hidden="1" customWidth="1"/>
    <col min="12" max="12" width="11" hidden="1" customWidth="1"/>
    <col min="13" max="13" width="15.875" customWidth="1"/>
    <col min="14" max="14" width="8.875" bestFit="1" customWidth="1"/>
    <col min="15" max="15" width="11.125" customWidth="1"/>
  </cols>
  <sheetData>
    <row r="1" spans="1:15" ht="44.25" customHeight="1" x14ac:dyDescent="0.25"/>
    <row r="2" spans="1:15" s="1" customFormat="1" x14ac:dyDescent="0.25">
      <c r="A2" s="92" t="s">
        <v>14</v>
      </c>
      <c r="B2" s="90"/>
      <c r="C2" s="90"/>
      <c r="D2" s="90"/>
      <c r="E2" s="90"/>
      <c r="F2" s="90"/>
      <c r="G2" s="91"/>
      <c r="H2" s="89" t="s">
        <v>48</v>
      </c>
      <c r="I2" s="90"/>
      <c r="J2" s="90"/>
      <c r="K2" s="90"/>
      <c r="L2" s="90"/>
      <c r="M2" s="91"/>
      <c r="N2" s="83" t="s">
        <v>75</v>
      </c>
      <c r="O2" s="85"/>
    </row>
    <row r="3" spans="1:15" ht="33.75" customHeight="1" x14ac:dyDescent="0.25">
      <c r="A3" s="12" t="s">
        <v>15</v>
      </c>
      <c r="B3" s="13" t="s">
        <v>16</v>
      </c>
      <c r="C3" s="14" t="s">
        <v>5</v>
      </c>
      <c r="D3" s="14" t="s">
        <v>61</v>
      </c>
      <c r="E3" s="13" t="s">
        <v>17</v>
      </c>
      <c r="F3" s="14" t="s">
        <v>58</v>
      </c>
      <c r="G3" s="16" t="s">
        <v>0</v>
      </c>
      <c r="H3" s="75" t="s">
        <v>73</v>
      </c>
      <c r="I3" s="72" t="s">
        <v>46</v>
      </c>
      <c r="J3" s="13" t="s">
        <v>50</v>
      </c>
      <c r="K3" s="72" t="s">
        <v>84</v>
      </c>
      <c r="L3" s="14" t="s">
        <v>59</v>
      </c>
      <c r="M3" s="15" t="s">
        <v>79</v>
      </c>
      <c r="N3" s="14" t="s">
        <v>60</v>
      </c>
      <c r="O3" s="15" t="s">
        <v>63</v>
      </c>
    </row>
    <row r="4" spans="1:15" x14ac:dyDescent="0.25">
      <c r="A4" s="32"/>
      <c r="B4" s="33"/>
      <c r="C4" s="33"/>
      <c r="D4" s="34"/>
      <c r="E4" s="58"/>
      <c r="F4" s="59"/>
      <c r="G4" s="37"/>
      <c r="H4" s="5" t="str">
        <f t="shared" ref="H4:H29" si="0">_xlfn.IFNA(10*ROUND(F4*K4/10,0),"")</f>
        <v/>
      </c>
      <c r="I4" s="77" t="str">
        <f t="shared" ref="I4:I29" si="1">_xlfn.IFNA(VLOOKUP(G4,Tableau_Tension,2,FALSE),"")</f>
        <v/>
      </c>
      <c r="J4" s="78" t="str">
        <f t="shared" ref="J4:J29" si="2">IF(B4="Incandescence","Liste_Incandescence",IF(B4="Halogène","Liste_Halogene",IF(B4="Fluocompact","Liste_Fluocompact",IF(B4="Tube Lumineux","Liste_TL",IF(B4="LED","Liste_LED","Erreur")))))</f>
        <v>Erreur</v>
      </c>
      <c r="K4" s="79" t="e">
        <f t="shared" ref="K4:K29" si="3">VLOOKUP(B4,Tableau_lmW,2,FALSE)</f>
        <v>#N/A</v>
      </c>
      <c r="L4" s="6" t="str">
        <f>IF(H4="","",5*ROUND(H4/Listes!$E$6/5,0))</f>
        <v/>
      </c>
      <c r="M4" s="62" t="str">
        <f t="shared" ref="M4:M29" si="4">_xlfn.IFNA(VLOOKUP($A4,Tableau_Température,2,FALSE),"")</f>
        <v/>
      </c>
      <c r="N4" s="8" t="str">
        <f>IF(F4=0,"",100*(F4-H4/Listes!$E$2)/F4)</f>
        <v/>
      </c>
      <c r="O4" s="9" t="str">
        <f>IF(F4=0,"",(F4-H4/Listes!$E$2)*E4)</f>
        <v/>
      </c>
    </row>
    <row r="5" spans="1:15" x14ac:dyDescent="0.25">
      <c r="A5" s="38"/>
      <c r="B5" s="39"/>
      <c r="C5" s="39"/>
      <c r="D5" s="40"/>
      <c r="E5" s="60"/>
      <c r="F5" s="61"/>
      <c r="G5" s="43"/>
      <c r="H5" s="17" t="str">
        <f t="shared" si="0"/>
        <v/>
      </c>
      <c r="I5" s="77" t="str">
        <f t="shared" si="1"/>
        <v/>
      </c>
      <c r="J5" s="78" t="str">
        <f t="shared" si="2"/>
        <v>Erreur</v>
      </c>
      <c r="K5" s="79" t="e">
        <f t="shared" si="3"/>
        <v>#N/A</v>
      </c>
      <c r="L5" s="6" t="str">
        <f>IF(H5="","",5*ROUND(H5/Listes!$E$6/5,0))</f>
        <v/>
      </c>
      <c r="M5" s="63" t="str">
        <f t="shared" si="4"/>
        <v/>
      </c>
      <c r="N5" s="19" t="str">
        <f>IF(F5=0,"",100*(F5-H5/Listes!$E$2)/F5)</f>
        <v/>
      </c>
      <c r="O5" s="20" t="str">
        <f>IF(F5=0,"",(F5-H5/Listes!$E$2)*E5)</f>
        <v/>
      </c>
    </row>
    <row r="6" spans="1:15" x14ac:dyDescent="0.25">
      <c r="A6" s="32"/>
      <c r="B6" s="33"/>
      <c r="C6" s="33"/>
      <c r="D6" s="34"/>
      <c r="E6" s="58"/>
      <c r="F6" s="59"/>
      <c r="G6" s="37"/>
      <c r="H6" s="5" t="str">
        <f t="shared" si="0"/>
        <v/>
      </c>
      <c r="I6" s="77" t="str">
        <f t="shared" si="1"/>
        <v/>
      </c>
      <c r="J6" s="78" t="str">
        <f t="shared" si="2"/>
        <v>Erreur</v>
      </c>
      <c r="K6" s="79" t="e">
        <f t="shared" si="3"/>
        <v>#N/A</v>
      </c>
      <c r="L6" s="6" t="str">
        <f>IF(H6="","",5*ROUND(H6/Listes!$E$6/5,0))</f>
        <v/>
      </c>
      <c r="M6" s="62" t="str">
        <f t="shared" si="4"/>
        <v/>
      </c>
      <c r="N6" s="8" t="str">
        <f>IF(F6=0,"",100*(F6-H6/Listes!$E$2)/F6)</f>
        <v/>
      </c>
      <c r="O6" s="9" t="str">
        <f>IF(F6=0,"",(F6-H6/Listes!$E$2)*E6)</f>
        <v/>
      </c>
    </row>
    <row r="7" spans="1:15" x14ac:dyDescent="0.25">
      <c r="A7" s="38"/>
      <c r="B7" s="39"/>
      <c r="C7" s="39"/>
      <c r="D7" s="40"/>
      <c r="E7" s="60"/>
      <c r="F7" s="61"/>
      <c r="G7" s="43"/>
      <c r="H7" s="17" t="str">
        <f t="shared" si="0"/>
        <v/>
      </c>
      <c r="I7" s="77" t="str">
        <f t="shared" si="1"/>
        <v/>
      </c>
      <c r="J7" s="78" t="str">
        <f t="shared" si="2"/>
        <v>Erreur</v>
      </c>
      <c r="K7" s="79" t="e">
        <f t="shared" si="3"/>
        <v>#N/A</v>
      </c>
      <c r="L7" s="6" t="str">
        <f>IF(H7="","",5*ROUND(H7/Listes!$E$6/5,0))</f>
        <v/>
      </c>
      <c r="M7" s="63" t="str">
        <f t="shared" si="4"/>
        <v/>
      </c>
      <c r="N7" s="19" t="str">
        <f>IF(F7=0,"",100*(F7-H7/Listes!$E$2)/F7)</f>
        <v/>
      </c>
      <c r="O7" s="20" t="str">
        <f>IF(F7=0,"",(F7-H7/Listes!$E$2)*E7)</f>
        <v/>
      </c>
    </row>
    <row r="8" spans="1:15" x14ac:dyDescent="0.25">
      <c r="A8" s="32"/>
      <c r="B8" s="33"/>
      <c r="C8" s="33"/>
      <c r="D8" s="34"/>
      <c r="E8" s="58"/>
      <c r="F8" s="59"/>
      <c r="G8" s="37"/>
      <c r="H8" s="5" t="str">
        <f t="shared" si="0"/>
        <v/>
      </c>
      <c r="I8" s="77" t="str">
        <f t="shared" si="1"/>
        <v/>
      </c>
      <c r="J8" s="78" t="str">
        <f t="shared" si="2"/>
        <v>Erreur</v>
      </c>
      <c r="K8" s="79" t="e">
        <f t="shared" si="3"/>
        <v>#N/A</v>
      </c>
      <c r="L8" s="6" t="str">
        <f>IF(H8="","",5*ROUND(H8/Listes!$E$6/5,0))</f>
        <v/>
      </c>
      <c r="M8" s="62" t="str">
        <f t="shared" si="4"/>
        <v/>
      </c>
      <c r="N8" s="8" t="str">
        <f>IF(F8=0,"",100*(F8-H8/Listes!$E$2)/F8)</f>
        <v/>
      </c>
      <c r="O8" s="9" t="str">
        <f>IF(F8=0,"",(F8-H8/Listes!$E$2)*E8)</f>
        <v/>
      </c>
    </row>
    <row r="9" spans="1:15" x14ac:dyDescent="0.25">
      <c r="A9" s="38"/>
      <c r="B9" s="39"/>
      <c r="C9" s="39"/>
      <c r="D9" s="40"/>
      <c r="E9" s="60"/>
      <c r="F9" s="61"/>
      <c r="G9" s="43"/>
      <c r="H9" s="17" t="str">
        <f t="shared" si="0"/>
        <v/>
      </c>
      <c r="I9" s="77" t="str">
        <f t="shared" si="1"/>
        <v/>
      </c>
      <c r="J9" s="78" t="str">
        <f t="shared" si="2"/>
        <v>Erreur</v>
      </c>
      <c r="K9" s="79" t="e">
        <f t="shared" si="3"/>
        <v>#N/A</v>
      </c>
      <c r="L9" s="6" t="str">
        <f>IF(H9="","",5*ROUND(H9/Listes!$E$6/5,0))</f>
        <v/>
      </c>
      <c r="M9" s="63" t="str">
        <f t="shared" si="4"/>
        <v/>
      </c>
      <c r="N9" s="19" t="str">
        <f>IF(F9=0,"",100*(F9-H9/Listes!$E$2)/F9)</f>
        <v/>
      </c>
      <c r="O9" s="20"/>
    </row>
    <row r="10" spans="1:15" x14ac:dyDescent="0.25">
      <c r="A10" s="32"/>
      <c r="B10" s="33"/>
      <c r="C10" s="33"/>
      <c r="D10" s="34"/>
      <c r="E10" s="58"/>
      <c r="F10" s="59"/>
      <c r="G10" s="37"/>
      <c r="H10" s="5" t="str">
        <f t="shared" si="0"/>
        <v/>
      </c>
      <c r="I10" s="77" t="str">
        <f t="shared" si="1"/>
        <v/>
      </c>
      <c r="J10" s="78" t="str">
        <f t="shared" si="2"/>
        <v>Erreur</v>
      </c>
      <c r="K10" s="79" t="e">
        <f t="shared" si="3"/>
        <v>#N/A</v>
      </c>
      <c r="L10" s="6" t="str">
        <f>IF(H10="","",5*ROUND(H10/Listes!$E$6/5,0))</f>
        <v/>
      </c>
      <c r="M10" s="62" t="str">
        <f t="shared" si="4"/>
        <v/>
      </c>
      <c r="N10" s="8" t="str">
        <f>IF(F10=0,"",100*(F10-H10/Listes!$E$2)/F10)</f>
        <v/>
      </c>
      <c r="O10" s="9" t="str">
        <f>IF(F10=0,"",(F10-H10/Listes!$E$2)*E10)</f>
        <v/>
      </c>
    </row>
    <row r="11" spans="1:15" x14ac:dyDescent="0.25">
      <c r="A11" s="38"/>
      <c r="B11" s="39"/>
      <c r="C11" s="39"/>
      <c r="D11" s="40"/>
      <c r="E11" s="60"/>
      <c r="F11" s="61"/>
      <c r="G11" s="43"/>
      <c r="H11" s="17" t="str">
        <f t="shared" si="0"/>
        <v/>
      </c>
      <c r="I11" s="77" t="str">
        <f t="shared" si="1"/>
        <v/>
      </c>
      <c r="J11" s="78" t="str">
        <f t="shared" si="2"/>
        <v>Erreur</v>
      </c>
      <c r="K11" s="79" t="e">
        <f t="shared" si="3"/>
        <v>#N/A</v>
      </c>
      <c r="L11" s="6" t="str">
        <f>IF(H11="","",5*ROUND(H11/Listes!$E$6/5,0))</f>
        <v/>
      </c>
      <c r="M11" s="63" t="str">
        <f t="shared" si="4"/>
        <v/>
      </c>
      <c r="N11" s="19" t="str">
        <f>IF(F11=0,"",100*(F11-H11/Listes!$E$2)/F11)</f>
        <v/>
      </c>
      <c r="O11" s="20" t="str">
        <f>IF(F11=0,"",(F11-H11/Listes!$E$2)*E11)</f>
        <v/>
      </c>
    </row>
    <row r="12" spans="1:15" x14ac:dyDescent="0.25">
      <c r="A12" s="32"/>
      <c r="B12" s="33"/>
      <c r="C12" s="33"/>
      <c r="D12" s="34"/>
      <c r="E12" s="58"/>
      <c r="F12" s="59"/>
      <c r="G12" s="37"/>
      <c r="H12" s="5" t="str">
        <f t="shared" si="0"/>
        <v/>
      </c>
      <c r="I12" s="77" t="str">
        <f t="shared" si="1"/>
        <v/>
      </c>
      <c r="J12" s="78" t="str">
        <f t="shared" si="2"/>
        <v>Erreur</v>
      </c>
      <c r="K12" s="79" t="e">
        <f t="shared" si="3"/>
        <v>#N/A</v>
      </c>
      <c r="L12" s="6" t="str">
        <f>IF(H12="","",5*ROUND(H12/Listes!$E$6/5,0))</f>
        <v/>
      </c>
      <c r="M12" s="62" t="str">
        <f t="shared" si="4"/>
        <v/>
      </c>
      <c r="N12" s="8" t="str">
        <f>IF(F12=0,"",100*(F12-H12/Listes!$E$2)/F12)</f>
        <v/>
      </c>
      <c r="O12" s="9" t="str">
        <f>IF(F12=0,"",(F12-H12/Listes!$E$2)*E12)</f>
        <v/>
      </c>
    </row>
    <row r="13" spans="1:15" x14ac:dyDescent="0.25">
      <c r="A13" s="38"/>
      <c r="B13" s="39"/>
      <c r="C13" s="39"/>
      <c r="D13" s="40"/>
      <c r="E13" s="60"/>
      <c r="F13" s="61"/>
      <c r="G13" s="43"/>
      <c r="H13" s="17" t="str">
        <f t="shared" si="0"/>
        <v/>
      </c>
      <c r="I13" s="77" t="str">
        <f t="shared" si="1"/>
        <v/>
      </c>
      <c r="J13" s="78" t="str">
        <f t="shared" si="2"/>
        <v>Erreur</v>
      </c>
      <c r="K13" s="79" t="e">
        <f t="shared" si="3"/>
        <v>#N/A</v>
      </c>
      <c r="L13" s="6" t="str">
        <f>IF(H13="","",5*ROUND(H13/Listes!$E$6/5,0))</f>
        <v/>
      </c>
      <c r="M13" s="63" t="str">
        <f t="shared" si="4"/>
        <v/>
      </c>
      <c r="N13" s="19" t="str">
        <f>IF(F13=0,"",100*(F13-H13/Listes!$E$2)/F13)</f>
        <v/>
      </c>
      <c r="O13" s="20" t="str">
        <f>IF(F13=0,"",(F13-H13/Listes!$E$2)*E13)</f>
        <v/>
      </c>
    </row>
    <row r="14" spans="1:15" x14ac:dyDescent="0.25">
      <c r="A14" s="32"/>
      <c r="B14" s="33"/>
      <c r="C14" s="33"/>
      <c r="D14" s="34"/>
      <c r="E14" s="58"/>
      <c r="F14" s="59"/>
      <c r="G14" s="37"/>
      <c r="H14" s="5" t="str">
        <f t="shared" si="0"/>
        <v/>
      </c>
      <c r="I14" s="77" t="str">
        <f t="shared" si="1"/>
        <v/>
      </c>
      <c r="J14" s="78" t="str">
        <f t="shared" si="2"/>
        <v>Erreur</v>
      </c>
      <c r="K14" s="79" t="e">
        <f t="shared" si="3"/>
        <v>#N/A</v>
      </c>
      <c r="L14" s="6" t="str">
        <f>IF(H14="","",5*ROUND(H14/Listes!$E$6/5,0))</f>
        <v/>
      </c>
      <c r="M14" s="62" t="str">
        <f t="shared" si="4"/>
        <v/>
      </c>
      <c r="N14" s="8" t="str">
        <f>IF(F14=0,"",100*(F14-H14/Listes!$E$2)/F14)</f>
        <v/>
      </c>
      <c r="O14" s="9" t="str">
        <f>IF(F14=0,"",(F14-H14/Listes!$E$2)*E14)</f>
        <v/>
      </c>
    </row>
    <row r="15" spans="1:15" x14ac:dyDescent="0.25">
      <c r="A15" s="38"/>
      <c r="B15" s="39"/>
      <c r="C15" s="39"/>
      <c r="D15" s="40"/>
      <c r="E15" s="60"/>
      <c r="F15" s="61"/>
      <c r="G15" s="43"/>
      <c r="H15" s="17" t="str">
        <f t="shared" si="0"/>
        <v/>
      </c>
      <c r="I15" s="77" t="str">
        <f t="shared" si="1"/>
        <v/>
      </c>
      <c r="J15" s="78" t="str">
        <f t="shared" si="2"/>
        <v>Erreur</v>
      </c>
      <c r="K15" s="79" t="e">
        <f t="shared" si="3"/>
        <v>#N/A</v>
      </c>
      <c r="L15" s="6" t="str">
        <f>IF(H15="","",5*ROUND(H15/Listes!$E$6/5,0))</f>
        <v/>
      </c>
      <c r="M15" s="63" t="str">
        <f t="shared" si="4"/>
        <v/>
      </c>
      <c r="N15" s="19" t="str">
        <f>IF(F15=0,"",100*(F15-H15/Listes!$E$2)/F15)</f>
        <v/>
      </c>
      <c r="O15" s="20" t="str">
        <f>IF(F15=0,"",(F15-H15/Listes!$E$2)*E15)</f>
        <v/>
      </c>
    </row>
    <row r="16" spans="1:15" x14ac:dyDescent="0.25">
      <c r="A16" s="32"/>
      <c r="B16" s="33"/>
      <c r="C16" s="33"/>
      <c r="D16" s="34"/>
      <c r="E16" s="58"/>
      <c r="F16" s="59"/>
      <c r="G16" s="37"/>
      <c r="H16" s="5" t="str">
        <f t="shared" si="0"/>
        <v/>
      </c>
      <c r="I16" s="77" t="str">
        <f t="shared" si="1"/>
        <v/>
      </c>
      <c r="J16" s="78" t="str">
        <f t="shared" si="2"/>
        <v>Erreur</v>
      </c>
      <c r="K16" s="79" t="e">
        <f t="shared" si="3"/>
        <v>#N/A</v>
      </c>
      <c r="L16" s="6" t="str">
        <f>IF(H16="","",5*ROUND(H16/Listes!$E$6/5,0))</f>
        <v/>
      </c>
      <c r="M16" s="62" t="str">
        <f t="shared" si="4"/>
        <v/>
      </c>
      <c r="N16" s="8" t="str">
        <f>IF(F16=0,"",100*(F16-H16/Listes!$E$2)/F16)</f>
        <v/>
      </c>
      <c r="O16" s="9" t="str">
        <f>IF(F16=0,"",(F16-H16/Listes!$E$2)*E16)</f>
        <v/>
      </c>
    </row>
    <row r="17" spans="1:15" x14ac:dyDescent="0.25">
      <c r="A17" s="38"/>
      <c r="B17" s="39"/>
      <c r="C17" s="39"/>
      <c r="D17" s="40"/>
      <c r="E17" s="60"/>
      <c r="F17" s="61"/>
      <c r="G17" s="43"/>
      <c r="H17" s="17" t="str">
        <f t="shared" si="0"/>
        <v/>
      </c>
      <c r="I17" s="77" t="str">
        <f t="shared" si="1"/>
        <v/>
      </c>
      <c r="J17" s="78" t="str">
        <f t="shared" si="2"/>
        <v>Erreur</v>
      </c>
      <c r="K17" s="79" t="e">
        <f t="shared" si="3"/>
        <v>#N/A</v>
      </c>
      <c r="L17" s="6" t="str">
        <f>IF(H17="","",5*ROUND(H17/Listes!$E$6/5,0))</f>
        <v/>
      </c>
      <c r="M17" s="63" t="str">
        <f t="shared" si="4"/>
        <v/>
      </c>
      <c r="N17" s="19" t="str">
        <f>IF(F17=0,"",100*(F17-H17/Listes!$E$2)/F17)</f>
        <v/>
      </c>
      <c r="O17" s="20" t="str">
        <f>IF(F17=0,"",(F17-H17/Listes!$E$2)*E17)</f>
        <v/>
      </c>
    </row>
    <row r="18" spans="1:15" x14ac:dyDescent="0.25">
      <c r="A18" s="32"/>
      <c r="B18" s="33"/>
      <c r="C18" s="33"/>
      <c r="D18" s="34"/>
      <c r="E18" s="58"/>
      <c r="F18" s="59"/>
      <c r="G18" s="37"/>
      <c r="H18" s="5" t="str">
        <f t="shared" si="0"/>
        <v/>
      </c>
      <c r="I18" s="77" t="str">
        <f t="shared" si="1"/>
        <v/>
      </c>
      <c r="J18" s="78" t="str">
        <f t="shared" si="2"/>
        <v>Erreur</v>
      </c>
      <c r="K18" s="79" t="e">
        <f t="shared" si="3"/>
        <v>#N/A</v>
      </c>
      <c r="L18" s="6" t="str">
        <f>IF(H18="","",5*ROUND(H18/Listes!$E$6/5,0))</f>
        <v/>
      </c>
      <c r="M18" s="62" t="str">
        <f t="shared" si="4"/>
        <v/>
      </c>
      <c r="N18" s="8" t="str">
        <f>IF(F18=0,"",100*(F18-H18/Listes!$E$2)/F18)</f>
        <v/>
      </c>
      <c r="O18" s="9" t="str">
        <f>IF(F18=0,"",(F18-H18/Listes!$E$2)*E18)</f>
        <v/>
      </c>
    </row>
    <row r="19" spans="1:15" x14ac:dyDescent="0.25">
      <c r="A19" s="38"/>
      <c r="B19" s="39"/>
      <c r="C19" s="39"/>
      <c r="D19" s="40"/>
      <c r="E19" s="60"/>
      <c r="F19" s="61"/>
      <c r="G19" s="43"/>
      <c r="H19" s="17" t="str">
        <f t="shared" si="0"/>
        <v/>
      </c>
      <c r="I19" s="77" t="str">
        <f t="shared" si="1"/>
        <v/>
      </c>
      <c r="J19" s="78" t="str">
        <f t="shared" si="2"/>
        <v>Erreur</v>
      </c>
      <c r="K19" s="79" t="e">
        <f t="shared" si="3"/>
        <v>#N/A</v>
      </c>
      <c r="L19" s="6" t="str">
        <f>IF(H19="","",5*ROUND(H19/Listes!$E$6/5,0))</f>
        <v/>
      </c>
      <c r="M19" s="63" t="str">
        <f t="shared" si="4"/>
        <v/>
      </c>
      <c r="N19" s="19" t="str">
        <f>IF(F19=0,"",100*(F19-H19/Listes!$E$2)/F19)</f>
        <v/>
      </c>
      <c r="O19" s="20" t="str">
        <f>IF(F19=0,"",(F19-H19/Listes!$E$2)*E19)</f>
        <v/>
      </c>
    </row>
    <row r="20" spans="1:15" x14ac:dyDescent="0.25">
      <c r="A20" s="32"/>
      <c r="B20" s="33"/>
      <c r="C20" s="33"/>
      <c r="D20" s="34"/>
      <c r="E20" s="58"/>
      <c r="F20" s="59"/>
      <c r="G20" s="37"/>
      <c r="H20" s="5" t="str">
        <f t="shared" si="0"/>
        <v/>
      </c>
      <c r="I20" s="77" t="str">
        <f t="shared" si="1"/>
        <v/>
      </c>
      <c r="J20" s="78" t="str">
        <f t="shared" si="2"/>
        <v>Erreur</v>
      </c>
      <c r="K20" s="79" t="e">
        <f t="shared" si="3"/>
        <v>#N/A</v>
      </c>
      <c r="L20" s="6" t="str">
        <f>IF(H20="","",5*ROUND(H20/Listes!$E$6/5,0))</f>
        <v/>
      </c>
      <c r="M20" s="62" t="str">
        <f t="shared" si="4"/>
        <v/>
      </c>
      <c r="N20" s="8" t="str">
        <f>IF(F20=0,"",100*(F20-H20/Listes!$E$2)/F20)</f>
        <v/>
      </c>
      <c r="O20" s="9" t="str">
        <f>IF(F20=0,"",(F20-H20/Listes!$E$2)*E20)</f>
        <v/>
      </c>
    </row>
    <row r="21" spans="1:15" x14ac:dyDescent="0.25">
      <c r="A21" s="38"/>
      <c r="B21" s="39"/>
      <c r="C21" s="39"/>
      <c r="D21" s="40"/>
      <c r="E21" s="60"/>
      <c r="F21" s="61"/>
      <c r="G21" s="43"/>
      <c r="H21" s="17" t="str">
        <f t="shared" si="0"/>
        <v/>
      </c>
      <c r="I21" s="77" t="str">
        <f t="shared" si="1"/>
        <v/>
      </c>
      <c r="J21" s="78" t="str">
        <f t="shared" si="2"/>
        <v>Erreur</v>
      </c>
      <c r="K21" s="79" t="e">
        <f t="shared" si="3"/>
        <v>#N/A</v>
      </c>
      <c r="L21" s="6" t="str">
        <f>IF(H21="","",5*ROUND(H21/Listes!$E$6/5,0))</f>
        <v/>
      </c>
      <c r="M21" s="63" t="str">
        <f t="shared" si="4"/>
        <v/>
      </c>
      <c r="N21" s="19" t="str">
        <f>IF(F21=0,"",100*(F21-H21/Listes!$E$2)/F21)</f>
        <v/>
      </c>
      <c r="O21" s="20" t="str">
        <f>IF(F21=0,"",(F21-H21/Listes!$E$2)*E21)</f>
        <v/>
      </c>
    </row>
    <row r="22" spans="1:15" x14ac:dyDescent="0.25">
      <c r="A22" s="32"/>
      <c r="B22" s="33"/>
      <c r="C22" s="33"/>
      <c r="D22" s="34"/>
      <c r="E22" s="58"/>
      <c r="F22" s="59"/>
      <c r="G22" s="37"/>
      <c r="H22" s="5" t="str">
        <f t="shared" si="0"/>
        <v/>
      </c>
      <c r="I22" s="77" t="str">
        <f t="shared" si="1"/>
        <v/>
      </c>
      <c r="J22" s="78" t="str">
        <f t="shared" si="2"/>
        <v>Erreur</v>
      </c>
      <c r="K22" s="79" t="e">
        <f t="shared" si="3"/>
        <v>#N/A</v>
      </c>
      <c r="L22" s="6" t="str">
        <f>IF(H22="","",5*ROUND(H22/Listes!$E$6/5,0))</f>
        <v/>
      </c>
      <c r="M22" s="62" t="str">
        <f t="shared" si="4"/>
        <v/>
      </c>
      <c r="N22" s="8" t="str">
        <f>IF(F22=0,"",100*(F22-H22/Listes!$E$2)/F22)</f>
        <v/>
      </c>
      <c r="O22" s="9" t="str">
        <f>IF(F22=0,"",(F22-H22/Listes!$E$2)*E22)</f>
        <v/>
      </c>
    </row>
    <row r="23" spans="1:15" x14ac:dyDescent="0.25">
      <c r="A23" s="38"/>
      <c r="B23" s="39"/>
      <c r="C23" s="39"/>
      <c r="D23" s="40"/>
      <c r="E23" s="60"/>
      <c r="F23" s="61"/>
      <c r="G23" s="43"/>
      <c r="H23" s="17" t="str">
        <f t="shared" si="0"/>
        <v/>
      </c>
      <c r="I23" s="77" t="str">
        <f t="shared" si="1"/>
        <v/>
      </c>
      <c r="J23" s="78" t="str">
        <f t="shared" si="2"/>
        <v>Erreur</v>
      </c>
      <c r="K23" s="79" t="e">
        <f t="shared" si="3"/>
        <v>#N/A</v>
      </c>
      <c r="L23" s="6" t="str">
        <f>IF(H23="","",5*ROUND(H23/Listes!$E$6/5,0))</f>
        <v/>
      </c>
      <c r="M23" s="63" t="str">
        <f t="shared" si="4"/>
        <v/>
      </c>
      <c r="N23" s="19" t="str">
        <f>IF(F23=0,"",100*(F23-H23/Listes!$E$2)/F23)</f>
        <v/>
      </c>
      <c r="O23" s="20" t="str">
        <f>IF(F23=0,"",(F23-H23/Listes!$E$2)*E23)</f>
        <v/>
      </c>
    </row>
    <row r="24" spans="1:15" x14ac:dyDescent="0.25">
      <c r="A24" s="32"/>
      <c r="B24" s="33"/>
      <c r="C24" s="33"/>
      <c r="D24" s="34"/>
      <c r="E24" s="58"/>
      <c r="F24" s="59"/>
      <c r="G24" s="37"/>
      <c r="H24" s="5" t="str">
        <f t="shared" si="0"/>
        <v/>
      </c>
      <c r="I24" s="77" t="str">
        <f t="shared" si="1"/>
        <v/>
      </c>
      <c r="J24" s="78" t="str">
        <f t="shared" si="2"/>
        <v>Erreur</v>
      </c>
      <c r="K24" s="79" t="e">
        <f t="shared" si="3"/>
        <v>#N/A</v>
      </c>
      <c r="L24" s="6" t="str">
        <f>IF(H24="","",5*ROUND(H24/Listes!$E$6/5,0))</f>
        <v/>
      </c>
      <c r="M24" s="62" t="str">
        <f t="shared" si="4"/>
        <v/>
      </c>
      <c r="N24" s="8" t="str">
        <f>IF(F24=0,"",100*(F24-H24/Listes!$E$2)/F24)</f>
        <v/>
      </c>
      <c r="O24" s="9" t="str">
        <f>IF(F24=0,"",(F24-H24/Listes!$E$2)*E24)</f>
        <v/>
      </c>
    </row>
    <row r="25" spans="1:15" x14ac:dyDescent="0.25">
      <c r="A25" s="38"/>
      <c r="B25" s="39"/>
      <c r="C25" s="39"/>
      <c r="D25" s="40"/>
      <c r="E25" s="60"/>
      <c r="F25" s="61"/>
      <c r="G25" s="43"/>
      <c r="H25" s="17" t="str">
        <f t="shared" si="0"/>
        <v/>
      </c>
      <c r="I25" s="77" t="str">
        <f t="shared" si="1"/>
        <v/>
      </c>
      <c r="J25" s="78" t="str">
        <f t="shared" si="2"/>
        <v>Erreur</v>
      </c>
      <c r="K25" s="79" t="e">
        <f t="shared" si="3"/>
        <v>#N/A</v>
      </c>
      <c r="L25" s="6" t="str">
        <f>IF(H25="","",5*ROUND(H25/Listes!$E$6/5,0))</f>
        <v/>
      </c>
      <c r="M25" s="63" t="str">
        <f t="shared" si="4"/>
        <v/>
      </c>
      <c r="N25" s="19" t="str">
        <f>IF(F25=0,"",100*(F25-H25/Listes!$E$2)/F25)</f>
        <v/>
      </c>
      <c r="O25" s="20" t="str">
        <f>IF(F25=0,"",(F25-H25/Listes!$E$2)*E25)</f>
        <v/>
      </c>
    </row>
    <row r="26" spans="1:15" x14ac:dyDescent="0.25">
      <c r="A26" s="32"/>
      <c r="B26" s="33"/>
      <c r="C26" s="33"/>
      <c r="D26" s="34"/>
      <c r="E26" s="35"/>
      <c r="F26" s="36"/>
      <c r="G26" s="37"/>
      <c r="H26" s="5" t="str">
        <f t="shared" si="0"/>
        <v/>
      </c>
      <c r="I26" s="77" t="str">
        <f t="shared" si="1"/>
        <v/>
      </c>
      <c r="J26" s="78" t="str">
        <f t="shared" si="2"/>
        <v>Erreur</v>
      </c>
      <c r="K26" s="79" t="e">
        <f t="shared" si="3"/>
        <v>#N/A</v>
      </c>
      <c r="L26" s="6" t="str">
        <f>IF(H26="","",5*ROUND(H26/Listes!$E$6/5,0))</f>
        <v/>
      </c>
      <c r="M26" s="11" t="str">
        <f t="shared" si="4"/>
        <v/>
      </c>
      <c r="N26" s="8" t="str">
        <f>IF(F26=0,"",100*(F26-H26/Listes!$E$2)/F26)</f>
        <v/>
      </c>
      <c r="O26" s="9" t="str">
        <f>IF(F26=0,"",(F26-H26/Listes!$E$2)*E26)</f>
        <v/>
      </c>
    </row>
    <row r="27" spans="1:15" x14ac:dyDescent="0.25">
      <c r="A27" s="38"/>
      <c r="B27" s="39"/>
      <c r="C27" s="39"/>
      <c r="D27" s="40"/>
      <c r="E27" s="41"/>
      <c r="F27" s="42"/>
      <c r="G27" s="43"/>
      <c r="H27" s="17" t="str">
        <f t="shared" si="0"/>
        <v/>
      </c>
      <c r="I27" s="77" t="str">
        <f t="shared" si="1"/>
        <v/>
      </c>
      <c r="J27" s="78" t="str">
        <f t="shared" si="2"/>
        <v>Erreur</v>
      </c>
      <c r="K27" s="79" t="e">
        <f t="shared" si="3"/>
        <v>#N/A</v>
      </c>
      <c r="L27" s="6" t="str">
        <f>IF(H27="","",5*ROUND(H27/Listes!$E$6/5,0))</f>
        <v/>
      </c>
      <c r="M27" s="18" t="str">
        <f t="shared" si="4"/>
        <v/>
      </c>
      <c r="N27" s="19" t="str">
        <f>IF(F27=0,"",100*(F27-H27/Listes!$E$2)/F27)</f>
        <v/>
      </c>
      <c r="O27" s="20" t="str">
        <f>IF(F27=0,"",(F27-H27/Listes!$E$2)*E27)</f>
        <v/>
      </c>
    </row>
    <row r="28" spans="1:15" x14ac:dyDescent="0.25">
      <c r="A28" s="32"/>
      <c r="B28" s="33"/>
      <c r="C28" s="33"/>
      <c r="D28" s="34"/>
      <c r="E28" s="35"/>
      <c r="F28" s="36"/>
      <c r="G28" s="37"/>
      <c r="H28" s="5" t="str">
        <f t="shared" si="0"/>
        <v/>
      </c>
      <c r="I28" s="77" t="str">
        <f t="shared" si="1"/>
        <v/>
      </c>
      <c r="J28" s="78" t="str">
        <f t="shared" si="2"/>
        <v>Erreur</v>
      </c>
      <c r="K28" s="79" t="e">
        <f t="shared" si="3"/>
        <v>#N/A</v>
      </c>
      <c r="L28" s="6" t="str">
        <f>IF(H28="","",5*ROUND(H28/Listes!$E$6/5,0))</f>
        <v/>
      </c>
      <c r="M28" s="11" t="str">
        <f t="shared" si="4"/>
        <v/>
      </c>
      <c r="N28" s="8" t="str">
        <f>IF(F28=0,"",100*(F28-H28/Listes!$E$2)/F28)</f>
        <v/>
      </c>
      <c r="O28" s="9" t="str">
        <f>IF(F28=0,"",(F28-H28/Listes!$E$2)*E28)</f>
        <v/>
      </c>
    </row>
    <row r="29" spans="1:15" x14ac:dyDescent="0.25">
      <c r="A29" s="44"/>
      <c r="B29" s="45"/>
      <c r="C29" s="45"/>
      <c r="D29" s="46"/>
      <c r="E29" s="47"/>
      <c r="F29" s="48"/>
      <c r="G29" s="49"/>
      <c r="H29" s="21" t="str">
        <f t="shared" si="0"/>
        <v/>
      </c>
      <c r="I29" s="80" t="str">
        <f t="shared" si="1"/>
        <v/>
      </c>
      <c r="J29" s="78" t="str">
        <f t="shared" si="2"/>
        <v>Erreur</v>
      </c>
      <c r="K29" s="81" t="e">
        <f t="shared" si="3"/>
        <v>#N/A</v>
      </c>
      <c r="L29" s="82" t="str">
        <f>IF(H29="","",5*ROUND(H29/Listes!$E$6/5,0))</f>
        <v/>
      </c>
      <c r="M29" s="22" t="str">
        <f t="shared" si="4"/>
        <v/>
      </c>
      <c r="N29" s="23" t="str">
        <f>IF(F29=0,"",100*(F29-H29/Listes!$E$2)/F29)</f>
        <v/>
      </c>
      <c r="O29" s="24" t="str">
        <f>IF(F29=0,"",(F29-H29/Listes!$E$2)*E29)</f>
        <v/>
      </c>
    </row>
    <row r="30" spans="1:15" x14ac:dyDescent="0.25">
      <c r="A30" s="25"/>
      <c r="B30" s="26"/>
      <c r="C30" s="26"/>
      <c r="D30" s="26"/>
      <c r="E30" s="27" t="s">
        <v>17</v>
      </c>
      <c r="F30" s="28" t="s">
        <v>62</v>
      </c>
      <c r="G30" s="26"/>
      <c r="H30" s="26"/>
      <c r="I30" s="26"/>
      <c r="J30" s="26"/>
      <c r="K30" s="26"/>
      <c r="L30" s="26"/>
      <c r="M30" s="26"/>
      <c r="N30" s="83" t="s">
        <v>75</v>
      </c>
      <c r="O30" s="84"/>
    </row>
    <row r="31" spans="1:15" x14ac:dyDescent="0.25">
      <c r="A31" s="29" t="s">
        <v>76</v>
      </c>
      <c r="B31" s="10"/>
      <c r="C31" s="10"/>
      <c r="D31" s="10"/>
      <c r="E31" s="64">
        <f>SUM(E4:E29)</f>
        <v>0</v>
      </c>
      <c r="F31" s="65">
        <f>SUMPRODUCT(F4:F29,E4:E29)</f>
        <v>0</v>
      </c>
      <c r="G31" s="10"/>
      <c r="H31" s="10"/>
      <c r="I31" s="10"/>
      <c r="J31" s="10"/>
      <c r="K31" s="10"/>
      <c r="L31" s="10"/>
      <c r="M31" s="10"/>
      <c r="N31" s="66" t="e">
        <f>O31/F31*100</f>
        <v>#DIV/0!</v>
      </c>
      <c r="O31" s="67">
        <f>SUM(O4:O29)</f>
        <v>0</v>
      </c>
    </row>
    <row r="33" spans="1:15" x14ac:dyDescent="0.25">
      <c r="A33" s="25" t="s">
        <v>64</v>
      </c>
      <c r="B33" s="26"/>
      <c r="C33" s="54">
        <v>9</v>
      </c>
      <c r="D33" s="26"/>
      <c r="E33" s="26"/>
      <c r="F33" s="26"/>
      <c r="G33" s="26"/>
      <c r="H33" s="26" t="s">
        <v>68</v>
      </c>
      <c r="I33" s="26"/>
      <c r="J33" s="26"/>
      <c r="K33" s="26"/>
      <c r="L33" s="26"/>
      <c r="M33" s="26"/>
      <c r="N33" s="26"/>
      <c r="O33" s="50">
        <f>$C$35*O31/1000</f>
        <v>0</v>
      </c>
    </row>
    <row r="34" spans="1:15" x14ac:dyDescent="0.25">
      <c r="A34" s="30" t="s">
        <v>65</v>
      </c>
      <c r="B34" s="7"/>
      <c r="C34" s="55">
        <v>20</v>
      </c>
      <c r="D34" s="7"/>
      <c r="E34" s="7"/>
      <c r="F34" s="7"/>
      <c r="G34" s="7"/>
      <c r="H34" s="7" t="s">
        <v>72</v>
      </c>
      <c r="I34" s="7"/>
      <c r="J34" s="7"/>
      <c r="K34" s="76" t="b">
        <v>0</v>
      </c>
      <c r="L34" s="7"/>
      <c r="M34" s="7"/>
      <c r="N34" s="7"/>
      <c r="O34" s="51">
        <f>O33*$C$34/100</f>
        <v>0</v>
      </c>
    </row>
    <row r="35" spans="1:15" x14ac:dyDescent="0.25">
      <c r="A35" s="30" t="s">
        <v>66</v>
      </c>
      <c r="B35" s="7"/>
      <c r="C35" s="56">
        <v>480</v>
      </c>
      <c r="D35" s="7"/>
      <c r="F35" s="7"/>
      <c r="G35" s="7"/>
      <c r="H35" s="7" t="s">
        <v>69</v>
      </c>
      <c r="J35" s="7"/>
      <c r="K35" s="7"/>
      <c r="L35" s="7"/>
      <c r="M35" s="7"/>
      <c r="N35" s="7"/>
      <c r="O35" s="52">
        <f>O33*$C$36</f>
        <v>0</v>
      </c>
    </row>
    <row r="36" spans="1:15" x14ac:dyDescent="0.25">
      <c r="A36" s="30" t="s">
        <v>67</v>
      </c>
      <c r="B36" s="7"/>
      <c r="C36" s="57">
        <v>20</v>
      </c>
      <c r="D36" s="7"/>
      <c r="E36" s="7"/>
      <c r="F36" s="7"/>
      <c r="G36" s="7"/>
      <c r="H36" s="7" t="s">
        <v>77</v>
      </c>
      <c r="I36" s="7"/>
      <c r="J36" s="7"/>
      <c r="K36" s="7"/>
      <c r="L36" s="7"/>
      <c r="M36" s="7"/>
      <c r="N36" s="7"/>
      <c r="O36" s="51">
        <f>O35*$C$34/100</f>
        <v>0</v>
      </c>
    </row>
    <row r="37" spans="1:15" x14ac:dyDescent="0.25">
      <c r="A37" s="30"/>
      <c r="B37" s="7"/>
      <c r="C37" s="7"/>
      <c r="D37" s="73"/>
      <c r="E37" s="86" t="s">
        <v>82</v>
      </c>
      <c r="F37" s="87"/>
      <c r="G37" s="87"/>
      <c r="H37" s="7" t="s">
        <v>70</v>
      </c>
      <c r="I37" s="70"/>
      <c r="J37" s="7"/>
      <c r="K37" s="68"/>
      <c r="L37" s="7"/>
      <c r="M37" s="7"/>
      <c r="N37" s="7"/>
      <c r="O37" s="51">
        <f>IF(K34=TRUE,$E$31*$C$33/2,$E$31*$C$33)</f>
        <v>0</v>
      </c>
    </row>
    <row r="38" spans="1:15" x14ac:dyDescent="0.25">
      <c r="A38" s="31"/>
      <c r="B38" s="10"/>
      <c r="C38" s="10"/>
      <c r="D38" s="74"/>
      <c r="E38" s="88"/>
      <c r="F38" s="88"/>
      <c r="G38" s="88"/>
      <c r="H38" s="10" t="s">
        <v>71</v>
      </c>
      <c r="I38" s="71"/>
      <c r="J38" s="10"/>
      <c r="K38" s="69"/>
      <c r="L38" s="10"/>
      <c r="M38" s="10"/>
      <c r="N38" s="10"/>
      <c r="O38" s="53" t="e">
        <f>O37/O34</f>
        <v>#DIV/0!</v>
      </c>
    </row>
    <row r="40" spans="1:15" x14ac:dyDescent="0.25">
      <c r="A40" t="s">
        <v>81</v>
      </c>
    </row>
    <row r="41" spans="1:15" x14ac:dyDescent="0.25">
      <c r="A41" t="s">
        <v>74</v>
      </c>
    </row>
    <row r="42" spans="1:15" x14ac:dyDescent="0.25">
      <c r="A42" t="s">
        <v>78</v>
      </c>
    </row>
    <row r="43" spans="1:15" x14ac:dyDescent="0.25">
      <c r="A43" t="s">
        <v>85</v>
      </c>
    </row>
    <row r="44" spans="1:15" x14ac:dyDescent="0.25">
      <c r="A44" t="s">
        <v>83</v>
      </c>
    </row>
  </sheetData>
  <sheetProtection sheet="1" objects="1" scenarios="1"/>
  <mergeCells count="5">
    <mergeCell ref="N30:O30"/>
    <mergeCell ref="N2:O2"/>
    <mergeCell ref="E37:G38"/>
    <mergeCell ref="H2:M2"/>
    <mergeCell ref="A2:G2"/>
  </mergeCells>
  <dataValidations disablePrompts="1" count="6">
    <dataValidation type="list" allowBlank="1" showInputMessage="1" showErrorMessage="1" sqref="A4:A29">
      <formula1>Liste_Lieu</formula1>
    </dataValidation>
    <dataValidation type="list" allowBlank="1" showInputMessage="1" showErrorMessage="1" sqref="B4:B29">
      <formula1>Liste_Type</formula1>
    </dataValidation>
    <dataValidation type="list" allowBlank="1" showInputMessage="1" showErrorMessage="1" sqref="C4:C29">
      <formula1>Liste_Forme</formula1>
    </dataValidation>
    <dataValidation type="list" allowBlank="1" showInputMessage="1" showErrorMessage="1" sqref="D4:D29">
      <formula1>Liste_Variateur</formula1>
    </dataValidation>
    <dataValidation showInputMessage="1" showErrorMessage="1" sqref="I4:I29 K4:K29"/>
    <dataValidation type="list" showInputMessage="1" showErrorMessage="1" sqref="G4:G29">
      <formula1>INDIRECT($J4)</formula1>
    </dataValidation>
  </dataValidations>
  <pageMargins left="0.7" right="0.7" top="0.7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5" r:id="rId4" name="Check Box 207">
              <controlPr locked="0" defaultSize="0" autoFill="0" autoLine="0" autoPict="0" altText="Action Equiwatt Distributeurs Efficces ****  ">
                <anchor moveWithCells="1">
                  <from>
                    <xdr:col>3</xdr:col>
                    <xdr:colOff>552450</xdr:colOff>
                    <xdr:row>36</xdr:row>
                    <xdr:rowOff>9525</xdr:rowOff>
                  </from>
                  <to>
                    <xdr:col>4</xdr:col>
                    <xdr:colOff>9525</xdr:colOff>
                    <xdr:row>37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workbookViewId="0">
      <selection activeCell="B16" sqref="B16"/>
    </sheetView>
  </sheetViews>
  <sheetFormatPr baseColWidth="10" defaultRowHeight="15.75" x14ac:dyDescent="0.25"/>
  <cols>
    <col min="1" max="1" width="13.5" bestFit="1" customWidth="1"/>
    <col min="2" max="2" width="19.125" bestFit="1" customWidth="1"/>
    <col min="4" max="4" width="16.5" bestFit="1" customWidth="1"/>
    <col min="5" max="5" width="5.375" bestFit="1" customWidth="1"/>
  </cols>
  <sheetData>
    <row r="1" spans="1:12" s="1" customFormat="1" x14ac:dyDescent="0.25">
      <c r="A1" s="1" t="s">
        <v>15</v>
      </c>
      <c r="B1" s="1" t="s">
        <v>1</v>
      </c>
      <c r="D1" s="1" t="s">
        <v>16</v>
      </c>
      <c r="E1" s="1" t="s">
        <v>33</v>
      </c>
      <c r="G1" s="1" t="s">
        <v>5</v>
      </c>
      <c r="I1" s="1" t="s">
        <v>0</v>
      </c>
      <c r="J1" s="1" t="s">
        <v>46</v>
      </c>
      <c r="L1" s="1" t="s">
        <v>18</v>
      </c>
    </row>
    <row r="2" spans="1:12" x14ac:dyDescent="0.25">
      <c r="A2" t="s">
        <v>19</v>
      </c>
      <c r="B2" t="s">
        <v>52</v>
      </c>
      <c r="D2" t="s">
        <v>32</v>
      </c>
      <c r="E2">
        <v>100</v>
      </c>
      <c r="G2" t="s">
        <v>6</v>
      </c>
      <c r="I2" t="s">
        <v>2</v>
      </c>
      <c r="J2">
        <v>230</v>
      </c>
      <c r="L2" t="s">
        <v>4</v>
      </c>
    </row>
    <row r="3" spans="1:12" x14ac:dyDescent="0.25">
      <c r="A3" t="s">
        <v>20</v>
      </c>
      <c r="B3" t="s">
        <v>53</v>
      </c>
      <c r="D3" t="s">
        <v>49</v>
      </c>
      <c r="E3">
        <v>85</v>
      </c>
      <c r="G3" t="s">
        <v>34</v>
      </c>
      <c r="I3" t="s">
        <v>7</v>
      </c>
      <c r="J3">
        <v>230</v>
      </c>
      <c r="L3" t="s">
        <v>45</v>
      </c>
    </row>
    <row r="4" spans="1:12" x14ac:dyDescent="0.25">
      <c r="A4" t="s">
        <v>21</v>
      </c>
      <c r="B4" t="s">
        <v>53</v>
      </c>
      <c r="D4" t="s">
        <v>31</v>
      </c>
      <c r="E4">
        <v>65</v>
      </c>
      <c r="G4" t="s">
        <v>35</v>
      </c>
      <c r="I4" t="s">
        <v>40</v>
      </c>
      <c r="J4">
        <v>12</v>
      </c>
    </row>
    <row r="5" spans="1:12" x14ac:dyDescent="0.25">
      <c r="A5" t="s">
        <v>22</v>
      </c>
      <c r="B5" t="s">
        <v>53</v>
      </c>
      <c r="D5" t="s">
        <v>3</v>
      </c>
      <c r="E5">
        <v>17</v>
      </c>
      <c r="G5" t="s">
        <v>36</v>
      </c>
      <c r="I5" t="s">
        <v>41</v>
      </c>
      <c r="J5">
        <v>12</v>
      </c>
    </row>
    <row r="6" spans="1:12" x14ac:dyDescent="0.25">
      <c r="A6" t="s">
        <v>23</v>
      </c>
      <c r="B6" t="s">
        <v>53</v>
      </c>
      <c r="D6" t="s">
        <v>12</v>
      </c>
      <c r="E6">
        <v>13</v>
      </c>
      <c r="G6" t="s">
        <v>37</v>
      </c>
      <c r="I6" t="s">
        <v>9</v>
      </c>
      <c r="J6">
        <v>230</v>
      </c>
    </row>
    <row r="7" spans="1:12" x14ac:dyDescent="0.25">
      <c r="A7" t="s">
        <v>24</v>
      </c>
      <c r="B7" t="s">
        <v>52</v>
      </c>
      <c r="G7" t="s">
        <v>13</v>
      </c>
      <c r="I7" t="s">
        <v>42</v>
      </c>
      <c r="J7">
        <v>12</v>
      </c>
    </row>
    <row r="8" spans="1:12" x14ac:dyDescent="0.25">
      <c r="A8" t="s">
        <v>10</v>
      </c>
      <c r="B8" t="s">
        <v>54</v>
      </c>
      <c r="G8" t="s">
        <v>8</v>
      </c>
      <c r="I8" t="s">
        <v>43</v>
      </c>
      <c r="J8">
        <v>230</v>
      </c>
    </row>
    <row r="9" spans="1:12" x14ac:dyDescent="0.25">
      <c r="A9" t="s">
        <v>30</v>
      </c>
      <c r="B9" t="s">
        <v>55</v>
      </c>
      <c r="D9" s="1" t="s">
        <v>32</v>
      </c>
      <c r="G9" t="s">
        <v>38</v>
      </c>
      <c r="I9" t="s">
        <v>44</v>
      </c>
      <c r="J9">
        <v>230</v>
      </c>
    </row>
    <row r="10" spans="1:12" x14ac:dyDescent="0.25">
      <c r="A10" t="s">
        <v>11</v>
      </c>
      <c r="B10" s="3" t="s">
        <v>55</v>
      </c>
      <c r="D10" t="s">
        <v>2</v>
      </c>
      <c r="G10" t="s">
        <v>39</v>
      </c>
      <c r="I10" t="s">
        <v>47</v>
      </c>
      <c r="J10" s="2" t="s">
        <v>51</v>
      </c>
    </row>
    <row r="11" spans="1:12" x14ac:dyDescent="0.25">
      <c r="A11" t="s">
        <v>25</v>
      </c>
      <c r="B11" t="s">
        <v>55</v>
      </c>
      <c r="D11" t="s">
        <v>7</v>
      </c>
      <c r="G11" t="s">
        <v>47</v>
      </c>
    </row>
    <row r="12" spans="1:12" x14ac:dyDescent="0.25">
      <c r="A12" t="s">
        <v>26</v>
      </c>
      <c r="B12" t="s">
        <v>56</v>
      </c>
      <c r="D12" t="s">
        <v>40</v>
      </c>
    </row>
    <row r="13" spans="1:12" x14ac:dyDescent="0.25">
      <c r="A13" t="s">
        <v>27</v>
      </c>
      <c r="B13" t="s">
        <v>55</v>
      </c>
      <c r="D13" t="s">
        <v>41</v>
      </c>
    </row>
    <row r="14" spans="1:12" x14ac:dyDescent="0.25">
      <c r="A14" t="s">
        <v>28</v>
      </c>
      <c r="B14" t="s">
        <v>55</v>
      </c>
      <c r="D14" t="s">
        <v>9</v>
      </c>
    </row>
    <row r="15" spans="1:12" x14ac:dyDescent="0.25">
      <c r="A15" t="s">
        <v>29</v>
      </c>
      <c r="B15" s="4" t="s">
        <v>80</v>
      </c>
      <c r="D15" t="s">
        <v>42</v>
      </c>
    </row>
    <row r="16" spans="1:12" x14ac:dyDescent="0.25">
      <c r="A16" t="s">
        <v>47</v>
      </c>
      <c r="B16" t="s">
        <v>57</v>
      </c>
      <c r="D16" t="s">
        <v>43</v>
      </c>
    </row>
    <row r="17" spans="4:4" x14ac:dyDescent="0.25">
      <c r="D17" t="s">
        <v>44</v>
      </c>
    </row>
    <row r="18" spans="4:4" x14ac:dyDescent="0.25">
      <c r="D18" t="s">
        <v>47</v>
      </c>
    </row>
    <row r="21" spans="4:4" x14ac:dyDescent="0.25">
      <c r="D21" s="1" t="s">
        <v>49</v>
      </c>
    </row>
    <row r="22" spans="4:4" x14ac:dyDescent="0.25">
      <c r="D22" t="s">
        <v>44</v>
      </c>
    </row>
    <row r="23" spans="4:4" x14ac:dyDescent="0.25">
      <c r="D23" t="s">
        <v>47</v>
      </c>
    </row>
    <row r="26" spans="4:4" x14ac:dyDescent="0.25">
      <c r="D26" s="1" t="s">
        <v>31</v>
      </c>
    </row>
    <row r="27" spans="4:4" x14ac:dyDescent="0.25">
      <c r="D27" t="s">
        <v>2</v>
      </c>
    </row>
    <row r="28" spans="4:4" x14ac:dyDescent="0.25">
      <c r="D28" t="s">
        <v>7</v>
      </c>
    </row>
    <row r="29" spans="4:4" x14ac:dyDescent="0.25">
      <c r="D29" t="s">
        <v>47</v>
      </c>
    </row>
    <row r="32" spans="4:4" x14ac:dyDescent="0.25">
      <c r="D32" s="1" t="s">
        <v>3</v>
      </c>
    </row>
    <row r="33" spans="4:4" x14ac:dyDescent="0.25">
      <c r="D33" t="s">
        <v>2</v>
      </c>
    </row>
    <row r="34" spans="4:4" x14ac:dyDescent="0.25">
      <c r="D34" t="s">
        <v>7</v>
      </c>
    </row>
    <row r="35" spans="4:4" x14ac:dyDescent="0.25">
      <c r="D35" t="s">
        <v>40</v>
      </c>
    </row>
    <row r="36" spans="4:4" x14ac:dyDescent="0.25">
      <c r="D36" t="s">
        <v>41</v>
      </c>
    </row>
    <row r="37" spans="4:4" x14ac:dyDescent="0.25">
      <c r="D37" t="s">
        <v>9</v>
      </c>
    </row>
    <row r="38" spans="4:4" x14ac:dyDescent="0.25">
      <c r="D38" t="s">
        <v>42</v>
      </c>
    </row>
    <row r="39" spans="4:4" x14ac:dyDescent="0.25">
      <c r="D39" t="s">
        <v>43</v>
      </c>
    </row>
    <row r="40" spans="4:4" x14ac:dyDescent="0.25">
      <c r="D40" t="s">
        <v>47</v>
      </c>
    </row>
    <row r="43" spans="4:4" x14ac:dyDescent="0.25">
      <c r="D43" s="1" t="s">
        <v>12</v>
      </c>
    </row>
    <row r="44" spans="4:4" x14ac:dyDescent="0.25">
      <c r="D44" t="s">
        <v>2</v>
      </c>
    </row>
    <row r="45" spans="4:4" x14ac:dyDescent="0.25">
      <c r="D45" t="s">
        <v>7</v>
      </c>
    </row>
    <row r="46" spans="4:4" x14ac:dyDescent="0.25">
      <c r="D46" t="s">
        <v>47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14</vt:i4>
      </vt:variant>
    </vt:vector>
  </HeadingPairs>
  <TitlesOfParts>
    <vt:vector size="16" baseType="lpstr">
      <vt:lpstr>Inventaire relamping</vt:lpstr>
      <vt:lpstr>Listes</vt:lpstr>
      <vt:lpstr>Liste_Culot</vt:lpstr>
      <vt:lpstr>Liste_Fluocompact</vt:lpstr>
      <vt:lpstr>Liste_Forme</vt:lpstr>
      <vt:lpstr>Liste_Halogene</vt:lpstr>
      <vt:lpstr>Liste_Incandescence</vt:lpstr>
      <vt:lpstr>Liste_LED</vt:lpstr>
      <vt:lpstr>Liste_Lieu</vt:lpstr>
      <vt:lpstr>Liste_TL</vt:lpstr>
      <vt:lpstr>Liste_Type</vt:lpstr>
      <vt:lpstr>Liste_Variateur</vt:lpstr>
      <vt:lpstr>Tableau_lmW</vt:lpstr>
      <vt:lpstr>Tableau_Température</vt:lpstr>
      <vt:lpstr>Tableau_Tension</vt:lpstr>
      <vt:lpstr>'Inventaire relamping'!Zone_d_impression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Schut Thomas</cp:lastModifiedBy>
  <cp:lastPrinted>2020-02-11T09:43:00Z</cp:lastPrinted>
  <dcterms:created xsi:type="dcterms:W3CDTF">2019-12-27T18:50:14Z</dcterms:created>
  <dcterms:modified xsi:type="dcterms:W3CDTF">2020-02-12T07:32:24Z</dcterms:modified>
</cp:coreProperties>
</file>